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zakázky" sheetId="1" r:id="rId1"/>
    <sheet name="2020-12-1.1-SO 01 - Stave..." sheetId="2" r:id="rId2"/>
    <sheet name="2020-12-1.2-SO 01 - Vedle..." sheetId="3" r:id="rId3"/>
    <sheet name="2020-12-2.1-SO 02 - Stave..." sheetId="4" r:id="rId4"/>
    <sheet name="2020-12-2.2-SO 02 - Vedle..." sheetId="5" r:id="rId5"/>
    <sheet name="2020-12-3.1-SO 03 - Stave..." sheetId="6" r:id="rId6"/>
    <sheet name="2020-12-3.2-SO 03 - Vedle..." sheetId="7" r:id="rId7"/>
    <sheet name="2020-12-4.1-SO 04 - Stave..." sheetId="8" r:id="rId8"/>
    <sheet name="2020-12-4.2-SO 04 - Vedle..." sheetId="9" r:id="rId9"/>
    <sheet name="2020-12-5.1-SO 05 - Stave..." sheetId="10" r:id="rId10"/>
    <sheet name="2020-12-5.2-SO 05 - Vedle..." sheetId="11" r:id="rId11"/>
    <sheet name="2020-12-6.1-SO 06 - Stave..." sheetId="12" r:id="rId12"/>
    <sheet name="2020-12-6.2-SO 06 - Vedle..." sheetId="13" r:id="rId13"/>
    <sheet name="2020-12-7.1-SO 07 - Stave..." sheetId="14" r:id="rId14"/>
    <sheet name="2020-12-7.2-SO 07 - Vedle..." sheetId="15" r:id="rId15"/>
  </sheets>
  <definedNames>
    <definedName name="_xlnm._FilterDatabase" localSheetId="1" hidden="1">'2020-12-1.1-SO 01 - Stave...'!$C$128:$K$269</definedName>
    <definedName name="_xlnm._FilterDatabase" localSheetId="2" hidden="1">'2020-12-1.2-SO 01 - Vedle...'!$C$124:$K$139</definedName>
    <definedName name="_xlnm._FilterDatabase" localSheetId="3" hidden="1">'2020-12-2.1-SO 02 - Stave...'!$C$126:$K$292</definedName>
    <definedName name="_xlnm._FilterDatabase" localSheetId="4" hidden="1">'2020-12-2.2-SO 02 - Vedle...'!$C$124:$K$137</definedName>
    <definedName name="_xlnm._FilterDatabase" localSheetId="5" hidden="1">'2020-12-3.1-SO 03 - Stave...'!$C$128:$K$291</definedName>
    <definedName name="_xlnm._FilterDatabase" localSheetId="6" hidden="1">'2020-12-3.2-SO 03 - Vedle...'!$C$124:$K$138</definedName>
    <definedName name="_xlnm._FilterDatabase" localSheetId="7" hidden="1">'2020-12-4.1-SO 04 - Stave...'!$C$125:$K$233</definedName>
    <definedName name="_xlnm._FilterDatabase" localSheetId="8" hidden="1">'2020-12-4.2-SO 04 - Vedle...'!$C$124:$K$138</definedName>
    <definedName name="_xlnm._FilterDatabase" localSheetId="9" hidden="1">'2020-12-5.1-SO 05 - Stave...'!$C$125:$K$214</definedName>
    <definedName name="_xlnm._FilterDatabase" localSheetId="10" hidden="1">'2020-12-5.2-SO 05 - Vedle...'!$C$124:$K$138</definedName>
    <definedName name="_xlnm._FilterDatabase" localSheetId="11" hidden="1">'2020-12-6.1-SO 06 - Stave...'!$C$124:$K$190</definedName>
    <definedName name="_xlnm._FilterDatabase" localSheetId="12" hidden="1">'2020-12-6.2-SO 06 - Vedle...'!$C$124:$K$138</definedName>
    <definedName name="_xlnm._FilterDatabase" localSheetId="13" hidden="1">'2020-12-7.1-SO 07 - Stave...'!$C$125:$K$221</definedName>
    <definedName name="_xlnm._FilterDatabase" localSheetId="14" hidden="1">'2020-12-7.2-SO 07 - Vedle...'!$C$124:$K$136</definedName>
    <definedName name="_xlnm.Print_Titles" localSheetId="1">'2020-12-1.1-SO 01 - Stave...'!$128:$128</definedName>
    <definedName name="_xlnm.Print_Titles" localSheetId="2">'2020-12-1.2-SO 01 - Vedle...'!$124:$124</definedName>
    <definedName name="_xlnm.Print_Titles" localSheetId="3">'2020-12-2.1-SO 02 - Stave...'!$126:$126</definedName>
    <definedName name="_xlnm.Print_Titles" localSheetId="4">'2020-12-2.2-SO 02 - Vedle...'!$124:$124</definedName>
    <definedName name="_xlnm.Print_Titles" localSheetId="5">'2020-12-3.1-SO 03 - Stave...'!$128:$128</definedName>
    <definedName name="_xlnm.Print_Titles" localSheetId="6">'2020-12-3.2-SO 03 - Vedle...'!$124:$124</definedName>
    <definedName name="_xlnm.Print_Titles" localSheetId="7">'2020-12-4.1-SO 04 - Stave...'!$125:$125</definedName>
    <definedName name="_xlnm.Print_Titles" localSheetId="8">'2020-12-4.2-SO 04 - Vedle...'!$124:$124</definedName>
    <definedName name="_xlnm.Print_Titles" localSheetId="9">'2020-12-5.1-SO 05 - Stave...'!$125:$125</definedName>
    <definedName name="_xlnm.Print_Titles" localSheetId="10">'2020-12-5.2-SO 05 - Vedle...'!$124:$124</definedName>
    <definedName name="_xlnm.Print_Titles" localSheetId="11">'2020-12-6.1-SO 06 - Stave...'!$124:$124</definedName>
    <definedName name="_xlnm.Print_Titles" localSheetId="12">'2020-12-6.2-SO 06 - Vedle...'!$124:$124</definedName>
    <definedName name="_xlnm.Print_Titles" localSheetId="13">'2020-12-7.1-SO 07 - Stave...'!$125:$125</definedName>
    <definedName name="_xlnm.Print_Titles" localSheetId="14">'2020-12-7.2-SO 07 - Vedle...'!$124:$124</definedName>
    <definedName name="_xlnm.Print_Titles" localSheetId="0">'Rekapitulace zakázky'!$92:$92</definedName>
    <definedName name="_xlnm.Print_Area" localSheetId="1">'2020-12-1.1-SO 01 - Stave...'!$C$4:$J$76,'2020-12-1.1-SO 01 - Stave...'!$C$82:$J$108,'2020-12-1.1-SO 01 - Stave...'!$C$114:$K$269</definedName>
    <definedName name="_xlnm.Print_Area" localSheetId="2">'2020-12-1.2-SO 01 - Vedle...'!$C$4:$J$76,'2020-12-1.2-SO 01 - Vedle...'!$C$82:$J$104,'2020-12-1.2-SO 01 - Vedle...'!$C$110:$K$139</definedName>
    <definedName name="_xlnm.Print_Area" localSheetId="3">'2020-12-2.1-SO 02 - Stave...'!$C$4:$J$76,'2020-12-2.1-SO 02 - Stave...'!$C$82:$J$106,'2020-12-2.1-SO 02 - Stave...'!$C$112:$K$292</definedName>
    <definedName name="_xlnm.Print_Area" localSheetId="4">'2020-12-2.2-SO 02 - Vedle...'!$C$4:$J$76,'2020-12-2.2-SO 02 - Vedle...'!$C$82:$J$104,'2020-12-2.2-SO 02 - Vedle...'!$C$110:$K$137</definedName>
    <definedName name="_xlnm.Print_Area" localSheetId="5">'2020-12-3.1-SO 03 - Stave...'!$C$4:$J$76,'2020-12-3.1-SO 03 - Stave...'!$C$82:$J$108,'2020-12-3.1-SO 03 - Stave...'!$C$114:$K$291</definedName>
    <definedName name="_xlnm.Print_Area" localSheetId="6">'2020-12-3.2-SO 03 - Vedle...'!$C$4:$J$76,'2020-12-3.2-SO 03 - Vedle...'!$C$82:$J$104,'2020-12-3.2-SO 03 - Vedle...'!$C$110:$K$138</definedName>
    <definedName name="_xlnm.Print_Area" localSheetId="7">'2020-12-4.1-SO 04 - Stave...'!$C$4:$J$76,'2020-12-4.1-SO 04 - Stave...'!$C$82:$J$105,'2020-12-4.1-SO 04 - Stave...'!$C$111:$K$233</definedName>
    <definedName name="_xlnm.Print_Area" localSheetId="8">'2020-12-4.2-SO 04 - Vedle...'!$C$4:$J$76,'2020-12-4.2-SO 04 - Vedle...'!$C$82:$J$104,'2020-12-4.2-SO 04 - Vedle...'!$C$110:$K$138</definedName>
    <definedName name="_xlnm.Print_Area" localSheetId="9">'2020-12-5.1-SO 05 - Stave...'!$C$4:$J$76,'2020-12-5.1-SO 05 - Stave...'!$C$82:$J$105,'2020-12-5.1-SO 05 - Stave...'!$C$111:$K$214</definedName>
    <definedName name="_xlnm.Print_Area" localSheetId="10">'2020-12-5.2-SO 05 - Vedle...'!$C$4:$J$76,'2020-12-5.2-SO 05 - Vedle...'!$C$82:$J$104,'2020-12-5.2-SO 05 - Vedle...'!$C$110:$K$138</definedName>
    <definedName name="_xlnm.Print_Area" localSheetId="11">'2020-12-6.1-SO 06 - Stave...'!$C$4:$J$76,'2020-12-6.1-SO 06 - Stave...'!$C$82:$J$104,'2020-12-6.1-SO 06 - Stave...'!$C$110:$K$190</definedName>
    <definedName name="_xlnm.Print_Area" localSheetId="12">'2020-12-6.2-SO 06 - Vedle...'!$C$4:$J$76,'2020-12-6.2-SO 06 - Vedle...'!$C$82:$J$104,'2020-12-6.2-SO 06 - Vedle...'!$C$110:$K$138</definedName>
    <definedName name="_xlnm.Print_Area" localSheetId="13">'2020-12-7.1-SO 07 - Stave...'!$C$4:$J$76,'2020-12-7.1-SO 07 - Stave...'!$C$82:$J$105,'2020-12-7.1-SO 07 - Stave...'!$C$111:$K$221</definedName>
    <definedName name="_xlnm.Print_Area" localSheetId="14">'2020-12-7.2-SO 07 - Vedle...'!$C$4:$J$76,'2020-12-7.2-SO 07 - Vedle...'!$C$82:$J$104,'2020-12-7.2-SO 07 - Vedle...'!$C$110:$K$136</definedName>
    <definedName name="_xlnm.Print_Area" localSheetId="0">'Rekapitulace zakázky'!$D$4:$AO$76,'Rekapitulace zakázky'!$C$82:$AQ$116</definedName>
  </definedNames>
  <calcPr calcId="145621"/>
</workbook>
</file>

<file path=xl/calcChain.xml><?xml version="1.0" encoding="utf-8"?>
<calcChain xmlns="http://schemas.openxmlformats.org/spreadsheetml/2006/main">
  <c r="J39" i="15" l="1"/>
  <c r="J38" i="15"/>
  <c r="AY115" i="1"/>
  <c r="J37" i="15"/>
  <c r="AX115" i="1"/>
  <c r="BI136" i="15"/>
  <c r="BH136" i="15"/>
  <c r="BG136" i="15"/>
  <c r="BF136" i="15"/>
  <c r="T136" i="15"/>
  <c r="T135" i="15"/>
  <c r="R136" i="15"/>
  <c r="R135" i="15"/>
  <c r="P136" i="15"/>
  <c r="P135" i="15"/>
  <c r="BI133" i="15"/>
  <c r="BH133" i="15"/>
  <c r="BG133" i="15"/>
  <c r="BF133" i="15"/>
  <c r="T133" i="15"/>
  <c r="T132" i="15"/>
  <c r="R133" i="15"/>
  <c r="R132" i="15"/>
  <c r="P133" i="15"/>
  <c r="P132" i="15"/>
  <c r="BI131" i="15"/>
  <c r="BH131" i="15"/>
  <c r="BG131" i="15"/>
  <c r="BF131" i="15"/>
  <c r="T131" i="15"/>
  <c r="T130" i="15"/>
  <c r="R131" i="15"/>
  <c r="R130" i="15"/>
  <c r="P131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F119" i="15"/>
  <c r="E117" i="15"/>
  <c r="F91" i="15"/>
  <c r="E89" i="15"/>
  <c r="J26" i="15"/>
  <c r="E26" i="15"/>
  <c r="J122" i="15" s="1"/>
  <c r="J25" i="15"/>
  <c r="J23" i="15"/>
  <c r="E23" i="15"/>
  <c r="J121" i="15" s="1"/>
  <c r="J22" i="15"/>
  <c r="J20" i="15"/>
  <c r="E20" i="15"/>
  <c r="F122" i="15" s="1"/>
  <c r="J19" i="15"/>
  <c r="J17" i="15"/>
  <c r="E17" i="15"/>
  <c r="F121" i="15" s="1"/>
  <c r="J16" i="15"/>
  <c r="J14" i="15"/>
  <c r="J119" i="15"/>
  <c r="E7" i="15"/>
  <c r="E85" i="15"/>
  <c r="J39" i="14"/>
  <c r="J38" i="14"/>
  <c r="AY114" i="1" s="1"/>
  <c r="J37" i="14"/>
  <c r="AX114" i="1" s="1"/>
  <c r="BI221" i="14"/>
  <c r="BH221" i="14"/>
  <c r="BG221" i="14"/>
  <c r="BF221" i="14"/>
  <c r="T221" i="14"/>
  <c r="R221" i="14"/>
  <c r="P221" i="14"/>
  <c r="BI220" i="14"/>
  <c r="BH220" i="14"/>
  <c r="BG220" i="14"/>
  <c r="BF220" i="14"/>
  <c r="T220" i="14"/>
  <c r="R220" i="14"/>
  <c r="P220" i="14"/>
  <c r="BI217" i="14"/>
  <c r="BH217" i="14"/>
  <c r="BG217" i="14"/>
  <c r="BF217" i="14"/>
  <c r="T217" i="14"/>
  <c r="R217" i="14"/>
  <c r="P217" i="14"/>
  <c r="BI215" i="14"/>
  <c r="BH215" i="14"/>
  <c r="BG215" i="14"/>
  <c r="BF215" i="14"/>
  <c r="T215" i="14"/>
  <c r="R215" i="14"/>
  <c r="P215" i="14"/>
  <c r="BI214" i="14"/>
  <c r="BH214" i="14"/>
  <c r="BG214" i="14"/>
  <c r="BF214" i="14"/>
  <c r="T214" i="14"/>
  <c r="R214" i="14"/>
  <c r="P214" i="14"/>
  <c r="BI212" i="14"/>
  <c r="BH212" i="14"/>
  <c r="BG212" i="14"/>
  <c r="BF212" i="14"/>
  <c r="T212" i="14"/>
  <c r="R212" i="14"/>
  <c r="P212" i="14"/>
  <c r="BI210" i="14"/>
  <c r="BH210" i="14"/>
  <c r="BG210" i="14"/>
  <c r="BF210" i="14"/>
  <c r="T210" i="14"/>
  <c r="R210" i="14"/>
  <c r="P210" i="14"/>
  <c r="BI207" i="14"/>
  <c r="BH207" i="14"/>
  <c r="BG207" i="14"/>
  <c r="BF207" i="14"/>
  <c r="T207" i="14"/>
  <c r="R207" i="14"/>
  <c r="P207" i="14"/>
  <c r="BI206" i="14"/>
  <c r="BH206" i="14"/>
  <c r="BG206" i="14"/>
  <c r="BF206" i="14"/>
  <c r="T206" i="14"/>
  <c r="R206" i="14"/>
  <c r="P206" i="14"/>
  <c r="BI205" i="14"/>
  <c r="BH205" i="14"/>
  <c r="BG205" i="14"/>
  <c r="BF205" i="14"/>
  <c r="T205" i="14"/>
  <c r="R205" i="14"/>
  <c r="P205" i="14"/>
  <c r="BI204" i="14"/>
  <c r="BH204" i="14"/>
  <c r="BG204" i="14"/>
  <c r="BF204" i="14"/>
  <c r="T204" i="14"/>
  <c r="R204" i="14"/>
  <c r="P204" i="14"/>
  <c r="BI201" i="14"/>
  <c r="BH201" i="14"/>
  <c r="BG201" i="14"/>
  <c r="BF201" i="14"/>
  <c r="T201" i="14"/>
  <c r="R201" i="14"/>
  <c r="P201" i="14"/>
  <c r="BI200" i="14"/>
  <c r="BH200" i="14"/>
  <c r="BG200" i="14"/>
  <c r="BF200" i="14"/>
  <c r="T200" i="14"/>
  <c r="R200" i="14"/>
  <c r="P200" i="14"/>
  <c r="BI191" i="14"/>
  <c r="BH191" i="14"/>
  <c r="BG191" i="14"/>
  <c r="BF191" i="14"/>
  <c r="T191" i="14"/>
  <c r="R191" i="14"/>
  <c r="P191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4" i="14"/>
  <c r="BH174" i="14"/>
  <c r="BG174" i="14"/>
  <c r="BF174" i="14"/>
  <c r="T174" i="14"/>
  <c r="R174" i="14"/>
  <c r="P174" i="14"/>
  <c r="BI171" i="14"/>
  <c r="BH171" i="14"/>
  <c r="BG171" i="14"/>
  <c r="BF171" i="14"/>
  <c r="T171" i="14"/>
  <c r="R171" i="14"/>
  <c r="P171" i="14"/>
  <c r="BI168" i="14"/>
  <c r="BH168" i="14"/>
  <c r="BG168" i="14"/>
  <c r="BF168" i="14"/>
  <c r="T168" i="14"/>
  <c r="R168" i="14"/>
  <c r="P168" i="14"/>
  <c r="BI165" i="14"/>
  <c r="BH165" i="14"/>
  <c r="BG165" i="14"/>
  <c r="BF165" i="14"/>
  <c r="T165" i="14"/>
  <c r="R165" i="14"/>
  <c r="P165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R160" i="14"/>
  <c r="P160" i="14"/>
  <c r="BI158" i="14"/>
  <c r="BH158" i="14"/>
  <c r="BG158" i="14"/>
  <c r="BF158" i="14"/>
  <c r="T158" i="14"/>
  <c r="R158" i="14"/>
  <c r="P158" i="14"/>
  <c r="BI156" i="14"/>
  <c r="BH156" i="14"/>
  <c r="BG156" i="14"/>
  <c r="BF156" i="14"/>
  <c r="T156" i="14"/>
  <c r="R156" i="14"/>
  <c r="P156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48" i="14"/>
  <c r="BH148" i="14"/>
  <c r="BG148" i="14"/>
  <c r="BF148" i="14"/>
  <c r="T148" i="14"/>
  <c r="R148" i="14"/>
  <c r="P148" i="14"/>
  <c r="BI145" i="14"/>
  <c r="BH145" i="14"/>
  <c r="BG145" i="14"/>
  <c r="BF145" i="14"/>
  <c r="T145" i="14"/>
  <c r="R145" i="14"/>
  <c r="P145" i="14"/>
  <c r="BI142" i="14"/>
  <c r="BH142" i="14"/>
  <c r="BG142" i="14"/>
  <c r="BF142" i="14"/>
  <c r="T142" i="14"/>
  <c r="R142" i="14"/>
  <c r="P142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4" i="14"/>
  <c r="BH134" i="14"/>
  <c r="BG134" i="14"/>
  <c r="BF134" i="14"/>
  <c r="T134" i="14"/>
  <c r="R134" i="14"/>
  <c r="P134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F120" i="14"/>
  <c r="E118" i="14"/>
  <c r="F91" i="14"/>
  <c r="E89" i="14"/>
  <c r="J26" i="14"/>
  <c r="E26" i="14"/>
  <c r="J123" i="14"/>
  <c r="J25" i="14"/>
  <c r="J23" i="14"/>
  <c r="E23" i="14"/>
  <c r="J122" i="14"/>
  <c r="J22" i="14"/>
  <c r="J20" i="14"/>
  <c r="E20" i="14"/>
  <c r="F123" i="14"/>
  <c r="J19" i="14"/>
  <c r="J17" i="14"/>
  <c r="E17" i="14"/>
  <c r="F93" i="14"/>
  <c r="J16" i="14"/>
  <c r="J14" i="14"/>
  <c r="J91" i="14" s="1"/>
  <c r="E7" i="14"/>
  <c r="E114" i="14" s="1"/>
  <c r="J39" i="13"/>
  <c r="J38" i="13"/>
  <c r="AY112" i="1"/>
  <c r="J37" i="13"/>
  <c r="AX112" i="1"/>
  <c r="BI138" i="13"/>
  <c r="BH138" i="13"/>
  <c r="BG138" i="13"/>
  <c r="BF138" i="13"/>
  <c r="T138" i="13"/>
  <c r="T137" i="13"/>
  <c r="R138" i="13"/>
  <c r="R137" i="13"/>
  <c r="P138" i="13"/>
  <c r="P137" i="13"/>
  <c r="BI135" i="13"/>
  <c r="BH135" i="13"/>
  <c r="BG135" i="13"/>
  <c r="BF135" i="13"/>
  <c r="T135" i="13"/>
  <c r="T134" i="13"/>
  <c r="R135" i="13"/>
  <c r="R134" i="13"/>
  <c r="P135" i="13"/>
  <c r="P134" i="13"/>
  <c r="BI133" i="13"/>
  <c r="BH133" i="13"/>
  <c r="BG133" i="13"/>
  <c r="BF133" i="13"/>
  <c r="T133" i="13"/>
  <c r="T132" i="13"/>
  <c r="R133" i="13"/>
  <c r="R132" i="13"/>
  <c r="P133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F119" i="13"/>
  <c r="E117" i="13"/>
  <c r="F91" i="13"/>
  <c r="E89" i="13"/>
  <c r="J26" i="13"/>
  <c r="E26" i="13"/>
  <c r="J94" i="13" s="1"/>
  <c r="J25" i="13"/>
  <c r="J23" i="13"/>
  <c r="E23" i="13"/>
  <c r="J93" i="13" s="1"/>
  <c r="J22" i="13"/>
  <c r="J20" i="13"/>
  <c r="E20" i="13"/>
  <c r="F122" i="13" s="1"/>
  <c r="J19" i="13"/>
  <c r="J17" i="13"/>
  <c r="E17" i="13"/>
  <c r="F121" i="13" s="1"/>
  <c r="J16" i="13"/>
  <c r="J14" i="13"/>
  <c r="J119" i="13"/>
  <c r="E7" i="13"/>
  <c r="E113" i="13"/>
  <c r="J39" i="12"/>
  <c r="J38" i="12"/>
  <c r="AY111" i="1" s="1"/>
  <c r="J37" i="12"/>
  <c r="AX111" i="1" s="1"/>
  <c r="BI190" i="12"/>
  <c r="BH190" i="12"/>
  <c r="BG190" i="12"/>
  <c r="BF190" i="12"/>
  <c r="T190" i="12"/>
  <c r="R190" i="12"/>
  <c r="P190" i="12"/>
  <c r="BI189" i="12"/>
  <c r="BH189" i="12"/>
  <c r="BG189" i="12"/>
  <c r="BF189" i="12"/>
  <c r="T189" i="12"/>
  <c r="R189" i="12"/>
  <c r="P189" i="12"/>
  <c r="BI186" i="12"/>
  <c r="BH186" i="12"/>
  <c r="BG186" i="12"/>
  <c r="BF186" i="12"/>
  <c r="T186" i="12"/>
  <c r="R186" i="12"/>
  <c r="P186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1" i="12"/>
  <c r="BH181" i="12"/>
  <c r="BG181" i="12"/>
  <c r="BF181" i="12"/>
  <c r="T181" i="12"/>
  <c r="R181" i="12"/>
  <c r="P181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3" i="12"/>
  <c r="BH173" i="12"/>
  <c r="BG173" i="12"/>
  <c r="BF173" i="12"/>
  <c r="T173" i="12"/>
  <c r="R173" i="12"/>
  <c r="P173" i="12"/>
  <c r="BI172" i="12"/>
  <c r="BH172" i="12"/>
  <c r="BG172" i="12"/>
  <c r="BF172" i="12"/>
  <c r="T172" i="12"/>
  <c r="R172" i="12"/>
  <c r="P172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6" i="12"/>
  <c r="BH166" i="12"/>
  <c r="BG166" i="12"/>
  <c r="BF166" i="12"/>
  <c r="T166" i="12"/>
  <c r="R166" i="12"/>
  <c r="P166" i="12"/>
  <c r="BI165" i="12"/>
  <c r="BH165" i="12"/>
  <c r="BG165" i="12"/>
  <c r="BF165" i="12"/>
  <c r="T165" i="12"/>
  <c r="R165" i="12"/>
  <c r="P165" i="12"/>
  <c r="BI156" i="12"/>
  <c r="BH156" i="12"/>
  <c r="BG156" i="12"/>
  <c r="BF156" i="12"/>
  <c r="T156" i="12"/>
  <c r="R156" i="12"/>
  <c r="P156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F119" i="12"/>
  <c r="E117" i="12"/>
  <c r="F91" i="12"/>
  <c r="E89" i="12"/>
  <c r="J26" i="12"/>
  <c r="E26" i="12"/>
  <c r="J94" i="12"/>
  <c r="J25" i="12"/>
  <c r="J23" i="12"/>
  <c r="E23" i="12"/>
  <c r="J121" i="12"/>
  <c r="J22" i="12"/>
  <c r="J20" i="12"/>
  <c r="E20" i="12"/>
  <c r="F122" i="12"/>
  <c r="J19" i="12"/>
  <c r="J17" i="12"/>
  <c r="E17" i="12"/>
  <c r="F121" i="12"/>
  <c r="J16" i="12"/>
  <c r="J14" i="12"/>
  <c r="J119" i="12" s="1"/>
  <c r="E7" i="12"/>
  <c r="E113" i="12" s="1"/>
  <c r="J39" i="11"/>
  <c r="J38" i="11"/>
  <c r="AY109" i="1"/>
  <c r="J37" i="11"/>
  <c r="AX109" i="1"/>
  <c r="BI138" i="11"/>
  <c r="BH138" i="11"/>
  <c r="BG138" i="11"/>
  <c r="BF138" i="11"/>
  <c r="T138" i="11"/>
  <c r="T137" i="11"/>
  <c r="R138" i="11"/>
  <c r="R137" i="11"/>
  <c r="P138" i="11"/>
  <c r="P137" i="11"/>
  <c r="BI135" i="11"/>
  <c r="BH135" i="11"/>
  <c r="BG135" i="11"/>
  <c r="BF135" i="11"/>
  <c r="T135" i="11"/>
  <c r="T134" i="11"/>
  <c r="R135" i="11"/>
  <c r="R134" i="11"/>
  <c r="P135" i="11"/>
  <c r="P134" i="11"/>
  <c r="BI133" i="11"/>
  <c r="BH133" i="11"/>
  <c r="BG133" i="11"/>
  <c r="BF133" i="11"/>
  <c r="T133" i="11"/>
  <c r="T132" i="11"/>
  <c r="R133" i="11"/>
  <c r="R132" i="11"/>
  <c r="P133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F119" i="11"/>
  <c r="E117" i="11"/>
  <c r="F91" i="11"/>
  <c r="E89" i="11"/>
  <c r="J26" i="11"/>
  <c r="E26" i="11"/>
  <c r="J94" i="11" s="1"/>
  <c r="J25" i="11"/>
  <c r="J23" i="11"/>
  <c r="E23" i="11"/>
  <c r="J93" i="11" s="1"/>
  <c r="J22" i="11"/>
  <c r="J20" i="11"/>
  <c r="E20" i="11"/>
  <c r="F122" i="11" s="1"/>
  <c r="J19" i="11"/>
  <c r="J17" i="11"/>
  <c r="E17" i="11"/>
  <c r="F121" i="11" s="1"/>
  <c r="J16" i="11"/>
  <c r="J14" i="11"/>
  <c r="J119" i="11"/>
  <c r="E7" i="11"/>
  <c r="E85" i="11"/>
  <c r="J39" i="10"/>
  <c r="J38" i="10"/>
  <c r="AY108" i="1" s="1"/>
  <c r="J37" i="10"/>
  <c r="AX108" i="1" s="1"/>
  <c r="BI214" i="10"/>
  <c r="BH214" i="10"/>
  <c r="BG214" i="10"/>
  <c r="BF214" i="10"/>
  <c r="T214" i="10"/>
  <c r="R214" i="10"/>
  <c r="P214" i="10"/>
  <c r="BI213" i="10"/>
  <c r="BH213" i="10"/>
  <c r="BG213" i="10"/>
  <c r="BF213" i="10"/>
  <c r="T213" i="10"/>
  <c r="R213" i="10"/>
  <c r="P213" i="10"/>
  <c r="BI210" i="10"/>
  <c r="BH210" i="10"/>
  <c r="BG210" i="10"/>
  <c r="BF210" i="10"/>
  <c r="T210" i="10"/>
  <c r="R210" i="10"/>
  <c r="P210" i="10"/>
  <c r="BI208" i="10"/>
  <c r="BH208" i="10"/>
  <c r="BG208" i="10"/>
  <c r="BF208" i="10"/>
  <c r="T208" i="10"/>
  <c r="R208" i="10"/>
  <c r="P208" i="10"/>
  <c r="BI207" i="10"/>
  <c r="BH207" i="10"/>
  <c r="BG207" i="10"/>
  <c r="BF207" i="10"/>
  <c r="T207" i="10"/>
  <c r="R207" i="10"/>
  <c r="P207" i="10"/>
  <c r="BI205" i="10"/>
  <c r="BH205" i="10"/>
  <c r="BG205" i="10"/>
  <c r="BF205" i="10"/>
  <c r="T205" i="10"/>
  <c r="R205" i="10"/>
  <c r="P205" i="10"/>
  <c r="BI204" i="10"/>
  <c r="BH204" i="10"/>
  <c r="BG204" i="10"/>
  <c r="BF204" i="10"/>
  <c r="T204" i="10"/>
  <c r="R204" i="10"/>
  <c r="P204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78" i="10"/>
  <c r="BH178" i="10"/>
  <c r="BG178" i="10"/>
  <c r="BF178" i="10"/>
  <c r="T178" i="10"/>
  <c r="R178" i="10"/>
  <c r="P178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8" i="10"/>
  <c r="BH158" i="10"/>
  <c r="BG158" i="10"/>
  <c r="BF158" i="10"/>
  <c r="T158" i="10"/>
  <c r="R158" i="10"/>
  <c r="P158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0" i="10"/>
  <c r="BH150" i="10"/>
  <c r="BG150" i="10"/>
  <c r="BF150" i="10"/>
  <c r="T150" i="10"/>
  <c r="R150" i="10"/>
  <c r="P150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T141" i="10"/>
  <c r="R142" i="10"/>
  <c r="R141" i="10"/>
  <c r="P142" i="10"/>
  <c r="P141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F120" i="10"/>
  <c r="E118" i="10"/>
  <c r="F91" i="10"/>
  <c r="E89" i="10"/>
  <c r="J26" i="10"/>
  <c r="E26" i="10"/>
  <c r="J123" i="10"/>
  <c r="J25" i="10"/>
  <c r="J23" i="10"/>
  <c r="E23" i="10"/>
  <c r="J122" i="10"/>
  <c r="J22" i="10"/>
  <c r="J20" i="10"/>
  <c r="E20" i="10"/>
  <c r="F94" i="10"/>
  <c r="J19" i="10"/>
  <c r="J17" i="10"/>
  <c r="E17" i="10"/>
  <c r="F122" i="10"/>
  <c r="J16" i="10"/>
  <c r="J14" i="10"/>
  <c r="J120" i="10" s="1"/>
  <c r="E7" i="10"/>
  <c r="E85" i="10" s="1"/>
  <c r="J39" i="9"/>
  <c r="J38" i="9"/>
  <c r="AY106" i="1"/>
  <c r="J37" i="9"/>
  <c r="AX106" i="1"/>
  <c r="BI138" i="9"/>
  <c r="BH138" i="9"/>
  <c r="BG138" i="9"/>
  <c r="BF138" i="9"/>
  <c r="T138" i="9"/>
  <c r="T137" i="9"/>
  <c r="R138" i="9"/>
  <c r="R137" i="9"/>
  <c r="P138" i="9"/>
  <c r="P137" i="9"/>
  <c r="BI135" i="9"/>
  <c r="BH135" i="9"/>
  <c r="BG135" i="9"/>
  <c r="BF135" i="9"/>
  <c r="T135" i="9"/>
  <c r="T134" i="9"/>
  <c r="R135" i="9"/>
  <c r="R134" i="9"/>
  <c r="P135" i="9"/>
  <c r="P134" i="9"/>
  <c r="BI133" i="9"/>
  <c r="BH133" i="9"/>
  <c r="BG133" i="9"/>
  <c r="BF133" i="9"/>
  <c r="T133" i="9"/>
  <c r="T132" i="9"/>
  <c r="R133" i="9"/>
  <c r="R132" i="9"/>
  <c r="P133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F119" i="9"/>
  <c r="E117" i="9"/>
  <c r="F91" i="9"/>
  <c r="E89" i="9"/>
  <c r="J26" i="9"/>
  <c r="E26" i="9"/>
  <c r="J122" i="9" s="1"/>
  <c r="J25" i="9"/>
  <c r="J23" i="9"/>
  <c r="E23" i="9"/>
  <c r="J121" i="9" s="1"/>
  <c r="J22" i="9"/>
  <c r="J20" i="9"/>
  <c r="E20" i="9"/>
  <c r="F94" i="9" s="1"/>
  <c r="J19" i="9"/>
  <c r="J17" i="9"/>
  <c r="E17" i="9"/>
  <c r="F121" i="9" s="1"/>
  <c r="J16" i="9"/>
  <c r="J14" i="9"/>
  <c r="J119" i="9"/>
  <c r="E7" i="9"/>
  <c r="E113" i="9"/>
  <c r="J39" i="8"/>
  <c r="J38" i="8"/>
  <c r="AY105" i="1" s="1"/>
  <c r="J37" i="8"/>
  <c r="AX105" i="1" s="1"/>
  <c r="BI233" i="8"/>
  <c r="BH233" i="8"/>
  <c r="BG233" i="8"/>
  <c r="BF233" i="8"/>
  <c r="T233" i="8"/>
  <c r="R233" i="8"/>
  <c r="P233" i="8"/>
  <c r="BI232" i="8"/>
  <c r="BH232" i="8"/>
  <c r="BG232" i="8"/>
  <c r="BF232" i="8"/>
  <c r="T232" i="8"/>
  <c r="R232" i="8"/>
  <c r="P232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6" i="8"/>
  <c r="BH226" i="8"/>
  <c r="BG226" i="8"/>
  <c r="BF226" i="8"/>
  <c r="T226" i="8"/>
  <c r="R226" i="8"/>
  <c r="P226" i="8"/>
  <c r="BI224" i="8"/>
  <c r="BH224" i="8"/>
  <c r="BG224" i="8"/>
  <c r="BF224" i="8"/>
  <c r="T224" i="8"/>
  <c r="R224" i="8"/>
  <c r="P224" i="8"/>
  <c r="BI222" i="8"/>
  <c r="BH222" i="8"/>
  <c r="BG222" i="8"/>
  <c r="BF222" i="8"/>
  <c r="T222" i="8"/>
  <c r="R222" i="8"/>
  <c r="P222" i="8"/>
  <c r="BI219" i="8"/>
  <c r="BH219" i="8"/>
  <c r="BG219" i="8"/>
  <c r="BF219" i="8"/>
  <c r="T219" i="8"/>
  <c r="R219" i="8"/>
  <c r="P219" i="8"/>
  <c r="BI218" i="8"/>
  <c r="BH218" i="8"/>
  <c r="BG218" i="8"/>
  <c r="BF218" i="8"/>
  <c r="T218" i="8"/>
  <c r="R218" i="8"/>
  <c r="P218" i="8"/>
  <c r="BI217" i="8"/>
  <c r="BH217" i="8"/>
  <c r="BG217" i="8"/>
  <c r="BF217" i="8"/>
  <c r="T217" i="8"/>
  <c r="R217" i="8"/>
  <c r="P217" i="8"/>
  <c r="BI216" i="8"/>
  <c r="BH216" i="8"/>
  <c r="BG216" i="8"/>
  <c r="BF216" i="8"/>
  <c r="T216" i="8"/>
  <c r="R216" i="8"/>
  <c r="P216" i="8"/>
  <c r="BI213" i="8"/>
  <c r="BH213" i="8"/>
  <c r="BG213" i="8"/>
  <c r="BF213" i="8"/>
  <c r="T213" i="8"/>
  <c r="R213" i="8"/>
  <c r="P213" i="8"/>
  <c r="BI212" i="8"/>
  <c r="BH212" i="8"/>
  <c r="BG212" i="8"/>
  <c r="BF212" i="8"/>
  <c r="T212" i="8"/>
  <c r="R212" i="8"/>
  <c r="P212" i="8"/>
  <c r="BI200" i="8"/>
  <c r="BH200" i="8"/>
  <c r="BG200" i="8"/>
  <c r="BF200" i="8"/>
  <c r="T200" i="8"/>
  <c r="R200" i="8"/>
  <c r="P200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F120" i="8"/>
  <c r="E118" i="8"/>
  <c r="F91" i="8"/>
  <c r="E89" i="8"/>
  <c r="J26" i="8"/>
  <c r="E26" i="8"/>
  <c r="J94" i="8" s="1"/>
  <c r="J25" i="8"/>
  <c r="J23" i="8"/>
  <c r="E23" i="8"/>
  <c r="J122" i="8" s="1"/>
  <c r="J22" i="8"/>
  <c r="J20" i="8"/>
  <c r="E20" i="8"/>
  <c r="F123" i="8" s="1"/>
  <c r="J19" i="8"/>
  <c r="J17" i="8"/>
  <c r="E17" i="8"/>
  <c r="F93" i="8" s="1"/>
  <c r="J16" i="8"/>
  <c r="J14" i="8"/>
  <c r="J91" i="8" s="1"/>
  <c r="E7" i="8"/>
  <c r="E114" i="8" s="1"/>
  <c r="J39" i="7"/>
  <c r="J38" i="7"/>
  <c r="AY103" i="1"/>
  <c r="J37" i="7"/>
  <c r="AX103" i="1"/>
  <c r="BI138" i="7"/>
  <c r="BH138" i="7"/>
  <c r="BG138" i="7"/>
  <c r="BF138" i="7"/>
  <c r="T138" i="7"/>
  <c r="T137" i="7" s="1"/>
  <c r="R138" i="7"/>
  <c r="R137" i="7" s="1"/>
  <c r="P138" i="7"/>
  <c r="P137" i="7" s="1"/>
  <c r="BI135" i="7"/>
  <c r="BH135" i="7"/>
  <c r="BG135" i="7"/>
  <c r="BF135" i="7"/>
  <c r="T135" i="7"/>
  <c r="T134" i="7"/>
  <c r="R135" i="7"/>
  <c r="R134" i="7" s="1"/>
  <c r="P135" i="7"/>
  <c r="P134" i="7"/>
  <c r="BI133" i="7"/>
  <c r="BH133" i="7"/>
  <c r="BG133" i="7"/>
  <c r="BF133" i="7"/>
  <c r="T133" i="7"/>
  <c r="T132" i="7"/>
  <c r="R133" i="7"/>
  <c r="R132" i="7"/>
  <c r="P133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F119" i="7"/>
  <c r="E117" i="7"/>
  <c r="F91" i="7"/>
  <c r="E89" i="7"/>
  <c r="J26" i="7"/>
  <c r="E26" i="7"/>
  <c r="J94" i="7" s="1"/>
  <c r="J25" i="7"/>
  <c r="J23" i="7"/>
  <c r="E23" i="7"/>
  <c r="J121" i="7" s="1"/>
  <c r="J22" i="7"/>
  <c r="J20" i="7"/>
  <c r="E20" i="7"/>
  <c r="F122" i="7" s="1"/>
  <c r="J19" i="7"/>
  <c r="J17" i="7"/>
  <c r="E17" i="7"/>
  <c r="F121" i="7" s="1"/>
  <c r="J16" i="7"/>
  <c r="J14" i="7"/>
  <c r="J91" i="7"/>
  <c r="E7" i="7"/>
  <c r="E85" i="7"/>
  <c r="J39" i="6"/>
  <c r="J38" i="6"/>
  <c r="AY102" i="1"/>
  <c r="J37" i="6"/>
  <c r="AX102" i="1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7" i="6"/>
  <c r="BH287" i="6"/>
  <c r="BG287" i="6"/>
  <c r="BF287" i="6"/>
  <c r="T287" i="6"/>
  <c r="R287" i="6"/>
  <c r="P287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5" i="6"/>
  <c r="BH275" i="6"/>
  <c r="BG275" i="6"/>
  <c r="BF275" i="6"/>
  <c r="T275" i="6"/>
  <c r="R275" i="6"/>
  <c r="P275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54" i="6"/>
  <c r="BH254" i="6"/>
  <c r="BG254" i="6"/>
  <c r="BF254" i="6"/>
  <c r="T254" i="6"/>
  <c r="R254" i="6"/>
  <c r="P254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1" i="6"/>
  <c r="BH191" i="6"/>
  <c r="BG191" i="6"/>
  <c r="BF191" i="6"/>
  <c r="T191" i="6"/>
  <c r="R191" i="6"/>
  <c r="P191" i="6"/>
  <c r="BI183" i="6"/>
  <c r="BH183" i="6"/>
  <c r="BG183" i="6"/>
  <c r="BF183" i="6"/>
  <c r="T183" i="6"/>
  <c r="R183" i="6"/>
  <c r="P183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T170" i="6" s="1"/>
  <c r="R171" i="6"/>
  <c r="R170" i="6" s="1"/>
  <c r="P171" i="6"/>
  <c r="P170" i="6" s="1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3" i="6"/>
  <c r="BH153" i="6"/>
  <c r="BG153" i="6"/>
  <c r="BF153" i="6"/>
  <c r="T153" i="6"/>
  <c r="T152" i="6"/>
  <c r="R153" i="6"/>
  <c r="R152" i="6"/>
  <c r="P153" i="6"/>
  <c r="P152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F123" i="6"/>
  <c r="E121" i="6"/>
  <c r="F91" i="6"/>
  <c r="E89" i="6"/>
  <c r="J26" i="6"/>
  <c r="E26" i="6"/>
  <c r="J126" i="6" s="1"/>
  <c r="J25" i="6"/>
  <c r="J23" i="6"/>
  <c r="E23" i="6"/>
  <c r="J125" i="6" s="1"/>
  <c r="J22" i="6"/>
  <c r="J20" i="6"/>
  <c r="E20" i="6"/>
  <c r="F126" i="6" s="1"/>
  <c r="J19" i="6"/>
  <c r="J17" i="6"/>
  <c r="E17" i="6"/>
  <c r="F125" i="6" s="1"/>
  <c r="J16" i="6"/>
  <c r="J14" i="6"/>
  <c r="J123" i="6"/>
  <c r="E7" i="6"/>
  <c r="E117" i="6"/>
  <c r="J39" i="5"/>
  <c r="J38" i="5"/>
  <c r="AY100" i="1" s="1"/>
  <c r="J37" i="5"/>
  <c r="AX100" i="1" s="1"/>
  <c r="BI137" i="5"/>
  <c r="BH137" i="5"/>
  <c r="BG137" i="5"/>
  <c r="BF137" i="5"/>
  <c r="T137" i="5"/>
  <c r="T136" i="5" s="1"/>
  <c r="R137" i="5"/>
  <c r="R136" i="5" s="1"/>
  <c r="P137" i="5"/>
  <c r="P136" i="5" s="1"/>
  <c r="BI134" i="5"/>
  <c r="BH134" i="5"/>
  <c r="BG134" i="5"/>
  <c r="BF134" i="5"/>
  <c r="T134" i="5"/>
  <c r="T133" i="5" s="1"/>
  <c r="R134" i="5"/>
  <c r="R133" i="5" s="1"/>
  <c r="P134" i="5"/>
  <c r="P133" i="5" s="1"/>
  <c r="BI132" i="5"/>
  <c r="BH132" i="5"/>
  <c r="BG132" i="5"/>
  <c r="BF132" i="5"/>
  <c r="T132" i="5"/>
  <c r="T131" i="5" s="1"/>
  <c r="R132" i="5"/>
  <c r="R131" i="5" s="1"/>
  <c r="P132" i="5"/>
  <c r="P131" i="5" s="1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F119" i="5"/>
  <c r="E117" i="5"/>
  <c r="F91" i="5"/>
  <c r="E89" i="5"/>
  <c r="J26" i="5"/>
  <c r="E26" i="5"/>
  <c r="J122" i="5" s="1"/>
  <c r="J25" i="5"/>
  <c r="J23" i="5"/>
  <c r="E23" i="5"/>
  <c r="J121" i="5" s="1"/>
  <c r="J22" i="5"/>
  <c r="J20" i="5"/>
  <c r="E20" i="5"/>
  <c r="F94" i="5" s="1"/>
  <c r="J19" i="5"/>
  <c r="J17" i="5"/>
  <c r="E17" i="5"/>
  <c r="F121" i="5" s="1"/>
  <c r="J16" i="5"/>
  <c r="J14" i="5"/>
  <c r="J119" i="5"/>
  <c r="E7" i="5"/>
  <c r="E85" i="5"/>
  <c r="J39" i="4"/>
  <c r="J38" i="4"/>
  <c r="AY99" i="1" s="1"/>
  <c r="J37" i="4"/>
  <c r="AX99" i="1" s="1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2" i="4"/>
  <c r="BH242" i="4"/>
  <c r="BG242" i="4"/>
  <c r="BF242" i="4"/>
  <c r="T242" i="4"/>
  <c r="R242" i="4"/>
  <c r="P242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F121" i="4"/>
  <c r="E119" i="4"/>
  <c r="F91" i="4"/>
  <c r="E89" i="4"/>
  <c r="J26" i="4"/>
  <c r="E26" i="4"/>
  <c r="J94" i="4" s="1"/>
  <c r="J25" i="4"/>
  <c r="J23" i="4"/>
  <c r="E23" i="4"/>
  <c r="J123" i="4" s="1"/>
  <c r="J22" i="4"/>
  <c r="J20" i="4"/>
  <c r="E20" i="4"/>
  <c r="F94" i="4" s="1"/>
  <c r="J19" i="4"/>
  <c r="J17" i="4"/>
  <c r="E17" i="4"/>
  <c r="F123" i="4" s="1"/>
  <c r="J16" i="4"/>
  <c r="J14" i="4"/>
  <c r="J91" i="4"/>
  <c r="E7" i="4"/>
  <c r="E85" i="4"/>
  <c r="J39" i="3"/>
  <c r="J38" i="3"/>
  <c r="AY97" i="1" s="1"/>
  <c r="J37" i="3"/>
  <c r="AX97" i="1" s="1"/>
  <c r="BI139" i="3"/>
  <c r="BH139" i="3"/>
  <c r="BG139" i="3"/>
  <c r="BF139" i="3"/>
  <c r="T139" i="3"/>
  <c r="T138" i="3" s="1"/>
  <c r="R139" i="3"/>
  <c r="R138" i="3" s="1"/>
  <c r="P139" i="3"/>
  <c r="P138" i="3" s="1"/>
  <c r="BI136" i="3"/>
  <c r="BH136" i="3"/>
  <c r="BG136" i="3"/>
  <c r="BF136" i="3"/>
  <c r="T136" i="3"/>
  <c r="T135" i="3" s="1"/>
  <c r="R136" i="3"/>
  <c r="R135" i="3" s="1"/>
  <c r="P136" i="3"/>
  <c r="P135" i="3" s="1"/>
  <c r="BI133" i="3"/>
  <c r="BH133" i="3"/>
  <c r="BG133" i="3"/>
  <c r="BF133" i="3"/>
  <c r="T133" i="3"/>
  <c r="T132" i="3" s="1"/>
  <c r="R133" i="3"/>
  <c r="R132" i="3" s="1"/>
  <c r="P133" i="3"/>
  <c r="P132" i="3" s="1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F119" i="3"/>
  <c r="E117" i="3"/>
  <c r="F91" i="3"/>
  <c r="E89" i="3"/>
  <c r="J26" i="3"/>
  <c r="E26" i="3"/>
  <c r="J122" i="3"/>
  <c r="J25" i="3"/>
  <c r="J23" i="3"/>
  <c r="E23" i="3"/>
  <c r="J121" i="3"/>
  <c r="J22" i="3"/>
  <c r="J20" i="3"/>
  <c r="E20" i="3"/>
  <c r="F94" i="3"/>
  <c r="J19" i="3"/>
  <c r="J17" i="3"/>
  <c r="E17" i="3"/>
  <c r="F121" i="3"/>
  <c r="J16" i="3"/>
  <c r="J14" i="3"/>
  <c r="J91" i="3" s="1"/>
  <c r="E7" i="3"/>
  <c r="E113" i="3" s="1"/>
  <c r="J39" i="2"/>
  <c r="J38" i="2"/>
  <c r="AY96" i="1"/>
  <c r="J37" i="2"/>
  <c r="AX96" i="1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28" i="2"/>
  <c r="BH228" i="2"/>
  <c r="BG228" i="2"/>
  <c r="BF228" i="2"/>
  <c r="T228" i="2"/>
  <c r="R228" i="2"/>
  <c r="P228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F123" i="2"/>
  <c r="E121" i="2"/>
  <c r="F91" i="2"/>
  <c r="E89" i="2"/>
  <c r="J26" i="2"/>
  <c r="E26" i="2"/>
  <c r="J126" i="2" s="1"/>
  <c r="J25" i="2"/>
  <c r="J23" i="2"/>
  <c r="E23" i="2"/>
  <c r="J125" i="2" s="1"/>
  <c r="J22" i="2"/>
  <c r="J20" i="2"/>
  <c r="E20" i="2"/>
  <c r="F94" i="2" s="1"/>
  <c r="J19" i="2"/>
  <c r="J17" i="2"/>
  <c r="E17" i="2"/>
  <c r="F125" i="2" s="1"/>
  <c r="J16" i="2"/>
  <c r="J14" i="2"/>
  <c r="J91" i="2"/>
  <c r="E7" i="2"/>
  <c r="E117" i="2"/>
  <c r="L90" i="1"/>
  <c r="AM90" i="1"/>
  <c r="AM89" i="1"/>
  <c r="L89" i="1"/>
  <c r="AM87" i="1"/>
  <c r="L87" i="1"/>
  <c r="L85" i="1"/>
  <c r="L84" i="1"/>
  <c r="J136" i="15"/>
  <c r="BK133" i="15"/>
  <c r="BK131" i="15"/>
  <c r="BK129" i="15"/>
  <c r="J129" i="15"/>
  <c r="BK128" i="15"/>
  <c r="J217" i="14"/>
  <c r="J214" i="14"/>
  <c r="BK207" i="14"/>
  <c r="BK206" i="14"/>
  <c r="BK204" i="14"/>
  <c r="J200" i="14"/>
  <c r="BK181" i="14"/>
  <c r="BK180" i="14"/>
  <c r="BK178" i="14"/>
  <c r="BK176" i="14"/>
  <c r="BK171" i="14"/>
  <c r="BK163" i="14"/>
  <c r="BK162" i="14"/>
  <c r="BK156" i="14"/>
  <c r="J153" i="14"/>
  <c r="BK151" i="14"/>
  <c r="J139" i="14"/>
  <c r="J136" i="14"/>
  <c r="BK130" i="14"/>
  <c r="BK130" i="13"/>
  <c r="J129" i="13"/>
  <c r="J190" i="12"/>
  <c r="BK184" i="12"/>
  <c r="J181" i="12"/>
  <c r="J176" i="12"/>
  <c r="J173" i="12"/>
  <c r="J172" i="12"/>
  <c r="J146" i="12"/>
  <c r="BK141" i="12"/>
  <c r="J138" i="12"/>
  <c r="J133" i="12"/>
  <c r="J130" i="12"/>
  <c r="J129" i="12"/>
  <c r="J128" i="12"/>
  <c r="J135" i="11"/>
  <c r="J133" i="11"/>
  <c r="J131" i="11"/>
  <c r="J208" i="10"/>
  <c r="J198" i="10"/>
  <c r="J196" i="10"/>
  <c r="BK191" i="10"/>
  <c r="J165" i="10"/>
  <c r="J158" i="10"/>
  <c r="J155" i="10"/>
  <c r="BK153" i="10"/>
  <c r="J152" i="10"/>
  <c r="J150" i="10"/>
  <c r="BK148" i="10"/>
  <c r="J139" i="10"/>
  <c r="J136" i="10"/>
  <c r="BK134" i="10"/>
  <c r="BK138" i="9"/>
  <c r="BK135" i="9"/>
  <c r="J129" i="9"/>
  <c r="BK128" i="9"/>
  <c r="J224" i="8"/>
  <c r="J222" i="8"/>
  <c r="BK216" i="8"/>
  <c r="J200" i="8"/>
  <c r="J188" i="8"/>
  <c r="J178" i="8"/>
  <c r="J172" i="8"/>
  <c r="J170" i="8"/>
  <c r="J164" i="8"/>
  <c r="J162" i="8"/>
  <c r="BK156" i="8"/>
  <c r="BK154" i="8"/>
  <c r="J151" i="8"/>
  <c r="J138" i="8"/>
  <c r="J137" i="8"/>
  <c r="J135" i="8"/>
  <c r="BK131" i="8"/>
  <c r="BK130" i="8"/>
  <c r="J129" i="8"/>
  <c r="J138" i="7"/>
  <c r="BK131" i="7"/>
  <c r="J128" i="7"/>
  <c r="BK291" i="6"/>
  <c r="J291" i="6"/>
  <c r="J290" i="6"/>
  <c r="J285" i="6"/>
  <c r="J284" i="6"/>
  <c r="BK283" i="6"/>
  <c r="J275" i="6"/>
  <c r="J240" i="6"/>
  <c r="BK235" i="6"/>
  <c r="BK229" i="6"/>
  <c r="J226" i="6"/>
  <c r="BK224" i="6"/>
  <c r="J222" i="6"/>
  <c r="BK219" i="6"/>
  <c r="BK216" i="6"/>
  <c r="BK211" i="6"/>
  <c r="J202" i="6"/>
  <c r="J171" i="6"/>
  <c r="BK163" i="6"/>
  <c r="J162" i="6"/>
  <c r="BK157" i="6"/>
  <c r="J149" i="6"/>
  <c r="BK138" i="6"/>
  <c r="BK137" i="6"/>
  <c r="J136" i="6"/>
  <c r="BK133" i="6"/>
  <c r="J137" i="5"/>
  <c r="BK132" i="5"/>
  <c r="J129" i="5"/>
  <c r="BK128" i="5"/>
  <c r="BK292" i="4"/>
  <c r="J292" i="4"/>
  <c r="BK291" i="4"/>
  <c r="BK288" i="4"/>
  <c r="J286" i="4"/>
  <c r="J285" i="4"/>
  <c r="BK258" i="4"/>
  <c r="BK250" i="4"/>
  <c r="J247" i="4"/>
  <c r="BK245" i="4"/>
  <c r="J232" i="4"/>
  <c r="BK229" i="4"/>
  <c r="BK228" i="4"/>
  <c r="BK216" i="4"/>
  <c r="J215" i="4"/>
  <c r="BK214" i="4"/>
  <c r="BK209" i="4"/>
  <c r="J196" i="4"/>
  <c r="J189" i="4"/>
  <c r="J179" i="4"/>
  <c r="J171" i="4"/>
  <c r="BK168" i="4"/>
  <c r="BK163" i="4"/>
  <c r="J151" i="4"/>
  <c r="J146" i="4"/>
  <c r="BK143" i="4"/>
  <c r="J140" i="4"/>
  <c r="J137" i="4"/>
  <c r="J135" i="4"/>
  <c r="J131" i="4"/>
  <c r="BK130" i="4"/>
  <c r="J136" i="3"/>
  <c r="BK131" i="3"/>
  <c r="J130" i="3"/>
  <c r="J129" i="3"/>
  <c r="J259" i="2"/>
  <c r="BK257" i="2"/>
  <c r="J254" i="2"/>
  <c r="J252" i="2"/>
  <c r="BK247" i="2"/>
  <c r="BK228" i="2"/>
  <c r="J213" i="2"/>
  <c r="J200" i="2"/>
  <c r="BK197" i="2"/>
  <c r="BK193" i="2"/>
  <c r="BK186" i="2"/>
  <c r="BK183" i="2"/>
  <c r="BK181" i="2"/>
  <c r="BK178" i="2"/>
  <c r="J176" i="2"/>
  <c r="J173" i="2"/>
  <c r="BK167" i="2"/>
  <c r="BK158" i="2"/>
  <c r="BK155" i="2"/>
  <c r="BK152" i="2"/>
  <c r="J145" i="2"/>
  <c r="BK134" i="2"/>
  <c r="AS113" i="1"/>
  <c r="AS95" i="1"/>
  <c r="F38" i="15"/>
  <c r="BK220" i="14"/>
  <c r="BK210" i="14"/>
  <c r="J205" i="14"/>
  <c r="BK201" i="14"/>
  <c r="BK191" i="14"/>
  <c r="J178" i="14"/>
  <c r="BK174" i="14"/>
  <c r="J171" i="14"/>
  <c r="J168" i="14"/>
  <c r="J165" i="14"/>
  <c r="BK160" i="14"/>
  <c r="J158" i="14"/>
  <c r="J156" i="14"/>
  <c r="J154" i="14"/>
  <c r="J148" i="14"/>
  <c r="BK145" i="14"/>
  <c r="J142" i="14"/>
  <c r="BK138" i="14"/>
  <c r="BK136" i="14"/>
  <c r="J138" i="13"/>
  <c r="BK133" i="13"/>
  <c r="J131" i="13"/>
  <c r="J130" i="13"/>
  <c r="BK129" i="13"/>
  <c r="J189" i="12"/>
  <c r="BK183" i="12"/>
  <c r="BK181" i="12"/>
  <c r="BK179" i="12"/>
  <c r="BK172" i="12"/>
  <c r="J170" i="12"/>
  <c r="BK166" i="12"/>
  <c r="J156" i="12"/>
  <c r="BK146" i="12"/>
  <c r="J143" i="12"/>
  <c r="BK138" i="12"/>
  <c r="BK129" i="11"/>
  <c r="BK128" i="11"/>
  <c r="BK214" i="10"/>
  <c r="J214" i="10"/>
  <c r="J207" i="10"/>
  <c r="BK205" i="10"/>
  <c r="J204" i="10"/>
  <c r="J197" i="10"/>
  <c r="J191" i="10"/>
  <c r="BK190" i="10"/>
  <c r="BK178" i="10"/>
  <c r="J168" i="10"/>
  <c r="BK165" i="10"/>
  <c r="J163" i="10"/>
  <c r="BK161" i="10"/>
  <c r="BK155" i="10"/>
  <c r="BK152" i="10"/>
  <c r="BK150" i="10"/>
  <c r="J142" i="10"/>
  <c r="J138" i="10"/>
  <c r="J130" i="10"/>
  <c r="J129" i="10"/>
  <c r="J138" i="9"/>
  <c r="J135" i="9"/>
  <c r="BK130" i="9"/>
  <c r="BK229" i="8"/>
  <c r="J227" i="8"/>
  <c r="BK219" i="8"/>
  <c r="BK217" i="8"/>
  <c r="J216" i="8"/>
  <c r="J212" i="8"/>
  <c r="BK190" i="8"/>
  <c r="BK187" i="8"/>
  <c r="BK185" i="8"/>
  <c r="J183" i="8"/>
  <c r="J181" i="8"/>
  <c r="J169" i="8"/>
  <c r="BK167" i="8"/>
  <c r="BK162" i="8"/>
  <c r="BK159" i="8"/>
  <c r="BK148" i="8"/>
  <c r="J145" i="8"/>
  <c r="BK137" i="8"/>
  <c r="BK135" i="8"/>
  <c r="BK129" i="8"/>
  <c r="BK138" i="7"/>
  <c r="J133" i="7"/>
  <c r="J130" i="7"/>
  <c r="BK290" i="6"/>
  <c r="J287" i="6"/>
  <c r="BK285" i="6"/>
  <c r="BK284" i="6"/>
  <c r="J283" i="6"/>
  <c r="BK281" i="6"/>
  <c r="BK275" i="6"/>
  <c r="J271" i="6"/>
  <c r="J270" i="6"/>
  <c r="J254" i="6"/>
  <c r="BK232" i="6"/>
  <c r="BK226" i="6"/>
  <c r="BK222" i="6"/>
  <c r="J219" i="6"/>
  <c r="J216" i="6"/>
  <c r="BK212" i="6"/>
  <c r="J211" i="6"/>
  <c r="BK208" i="6"/>
  <c r="J205" i="6"/>
  <c r="BK203" i="6"/>
  <c r="BK202" i="6"/>
  <c r="J199" i="6"/>
  <c r="J183" i="6"/>
  <c r="J175" i="6"/>
  <c r="BK167" i="6"/>
  <c r="BK166" i="6"/>
  <c r="BK162" i="6"/>
  <c r="BK160" i="6"/>
  <c r="J157" i="6"/>
  <c r="BK153" i="6"/>
  <c r="J150" i="6"/>
  <c r="BK149" i="6"/>
  <c r="BK146" i="6"/>
  <c r="J143" i="6"/>
  <c r="BK136" i="6"/>
  <c r="J134" i="6"/>
  <c r="J132" i="6"/>
  <c r="J134" i="5"/>
  <c r="J291" i="4"/>
  <c r="BK278" i="4"/>
  <c r="BK273" i="4"/>
  <c r="BK269" i="4"/>
  <c r="BK266" i="4"/>
  <c r="J263" i="4"/>
  <c r="BK260" i="4"/>
  <c r="J255" i="4"/>
  <c r="BK252" i="4"/>
  <c r="J242" i="4"/>
  <c r="J228" i="4"/>
  <c r="J214" i="4"/>
  <c r="BK213" i="4"/>
  <c r="BK199" i="4"/>
  <c r="BK197" i="4"/>
  <c r="BK194" i="4"/>
  <c r="BK184" i="4"/>
  <c r="BK176" i="4"/>
  <c r="BK164" i="4"/>
  <c r="J163" i="4"/>
  <c r="BK154" i="4"/>
  <c r="BK137" i="4"/>
  <c r="J132" i="4"/>
  <c r="BK131" i="4"/>
  <c r="BK139" i="3"/>
  <c r="BK133" i="3"/>
  <c r="BK130" i="3"/>
  <c r="BK269" i="2"/>
  <c r="J269" i="2"/>
  <c r="J268" i="2"/>
  <c r="BK263" i="2"/>
  <c r="BK262" i="2"/>
  <c r="J261" i="2"/>
  <c r="BK259" i="2"/>
  <c r="BK254" i="2"/>
  <c r="BK249" i="2"/>
  <c r="J248" i="2"/>
  <c r="J247" i="2"/>
  <c r="BK246" i="2"/>
  <c r="BK241" i="2"/>
  <c r="J218" i="2"/>
  <c r="BK215" i="2"/>
  <c r="BK213" i="2"/>
  <c r="BK211" i="2"/>
  <c r="J208" i="2"/>
  <c r="J202" i="2"/>
  <c r="BK200" i="2"/>
  <c r="BK199" i="2"/>
  <c r="J197" i="2"/>
  <c r="J191" i="2"/>
  <c r="J164" i="2"/>
  <c r="BK146" i="2"/>
  <c r="J143" i="2"/>
  <c r="BK142" i="2"/>
  <c r="BK141" i="2"/>
  <c r="BK139" i="2"/>
  <c r="J134" i="2"/>
  <c r="J133" i="2"/>
  <c r="AS104" i="1"/>
  <c r="AS98" i="1"/>
  <c r="BK136" i="15"/>
  <c r="J133" i="15"/>
  <c r="J131" i="15"/>
  <c r="J128" i="15"/>
  <c r="BK221" i="14"/>
  <c r="J221" i="14"/>
  <c r="J220" i="14"/>
  <c r="BK217" i="14"/>
  <c r="J215" i="14"/>
  <c r="BK214" i="14"/>
  <c r="BK212" i="14"/>
  <c r="J210" i="14"/>
  <c r="BK205" i="14"/>
  <c r="J204" i="14"/>
  <c r="BK200" i="14"/>
  <c r="J181" i="14"/>
  <c r="J180" i="14"/>
  <c r="J162" i="14"/>
  <c r="J160" i="14"/>
  <c r="J151" i="14"/>
  <c r="BK142" i="14"/>
  <c r="J138" i="14"/>
  <c r="BK134" i="14"/>
  <c r="BK131" i="14"/>
  <c r="BK129" i="14"/>
  <c r="BK135" i="13"/>
  <c r="J133" i="13"/>
  <c r="BK131" i="13"/>
  <c r="BK128" i="13"/>
  <c r="BK186" i="12"/>
  <c r="J179" i="12"/>
  <c r="BK176" i="12"/>
  <c r="BK173" i="12"/>
  <c r="J171" i="12"/>
  <c r="BK170" i="12"/>
  <c r="BK165" i="12"/>
  <c r="BK145" i="12"/>
  <c r="BK143" i="12"/>
  <c r="BK137" i="12"/>
  <c r="BK135" i="12"/>
  <c r="BK133" i="12"/>
  <c r="BK128" i="12"/>
  <c r="BK138" i="11"/>
  <c r="BK135" i="11"/>
  <c r="BK131" i="11"/>
  <c r="J130" i="11"/>
  <c r="J129" i="11"/>
  <c r="J128" i="11"/>
  <c r="BK213" i="10"/>
  <c r="J210" i="10"/>
  <c r="BK208" i="10"/>
  <c r="BK207" i="10"/>
  <c r="J205" i="10"/>
  <c r="BK204" i="10"/>
  <c r="BK201" i="10"/>
  <c r="J201" i="10"/>
  <c r="BK197" i="10"/>
  <c r="BK196" i="10"/>
  <c r="BK195" i="10"/>
  <c r="J190" i="10"/>
  <c r="J178" i="10"/>
  <c r="BK168" i="10"/>
  <c r="J166" i="10"/>
  <c r="BK158" i="10"/>
  <c r="J148" i="10"/>
  <c r="J145" i="10"/>
  <c r="BK139" i="10"/>
  <c r="BK138" i="10"/>
  <c r="BK136" i="10"/>
  <c r="J131" i="10"/>
  <c r="J133" i="9"/>
  <c r="J131" i="9"/>
  <c r="J130" i="9"/>
  <c r="BK129" i="9"/>
  <c r="BK233" i="8"/>
  <c r="J233" i="8"/>
  <c r="BK232" i="8"/>
  <c r="J226" i="8"/>
  <c r="BK224" i="8"/>
  <c r="BK222" i="8"/>
  <c r="J219" i="8"/>
  <c r="J218" i="8"/>
  <c r="J217" i="8"/>
  <c r="BK213" i="8"/>
  <c r="BK200" i="8"/>
  <c r="J190" i="8"/>
  <c r="BK188" i="8"/>
  <c r="J185" i="8"/>
  <c r="BK183" i="8"/>
  <c r="BK181" i="8"/>
  <c r="BK178" i="8"/>
  <c r="J175" i="8"/>
  <c r="BK172" i="8"/>
  <c r="BK164" i="8"/>
  <c r="J159" i="8"/>
  <c r="BK157" i="8"/>
  <c r="J156" i="8"/>
  <c r="J154" i="8"/>
  <c r="BK151" i="8"/>
  <c r="J148" i="8"/>
  <c r="J142" i="8"/>
  <c r="BK141" i="8"/>
  <c r="J139" i="8"/>
  <c r="J131" i="8"/>
  <c r="J135" i="7"/>
  <c r="J131" i="7"/>
  <c r="J129" i="7"/>
  <c r="BK287" i="6"/>
  <c r="J281" i="6"/>
  <c r="J280" i="6"/>
  <c r="BK240" i="6"/>
  <c r="J239" i="6"/>
  <c r="J237" i="6"/>
  <c r="J227" i="6"/>
  <c r="J224" i="6"/>
  <c r="J208" i="6"/>
  <c r="J200" i="6"/>
  <c r="BK191" i="6"/>
  <c r="BK175" i="6"/>
  <c r="J167" i="6"/>
  <c r="J166" i="6"/>
  <c r="J164" i="6"/>
  <c r="J160" i="6"/>
  <c r="J153" i="6"/>
  <c r="BK150" i="6"/>
  <c r="J147" i="6"/>
  <c r="J146" i="6"/>
  <c r="BK145" i="6"/>
  <c r="BK132" i="6"/>
  <c r="BK134" i="5"/>
  <c r="J132" i="5"/>
  <c r="BK130" i="5"/>
  <c r="BK129" i="5"/>
  <c r="J128" i="5"/>
  <c r="J288" i="4"/>
  <c r="BK283" i="4"/>
  <c r="J282" i="4"/>
  <c r="J278" i="4"/>
  <c r="J273" i="4"/>
  <c r="J269" i="4"/>
  <c r="J258" i="4"/>
  <c r="BK255" i="4"/>
  <c r="J252" i="4"/>
  <c r="J245" i="4"/>
  <c r="BK237" i="4"/>
  <c r="J235" i="4"/>
  <c r="BK232" i="4"/>
  <c r="J216" i="4"/>
  <c r="J197" i="4"/>
  <c r="J194" i="4"/>
  <c r="BK192" i="4"/>
  <c r="BK189" i="4"/>
  <c r="J186" i="4"/>
  <c r="BK183" i="4"/>
  <c r="BK181" i="4"/>
  <c r="BK179" i="4"/>
  <c r="BK173" i="4"/>
  <c r="J168" i="4"/>
  <c r="BK159" i="4"/>
  <c r="BK146" i="4"/>
  <c r="J143" i="4"/>
  <c r="BK142" i="4"/>
  <c r="J138" i="4"/>
  <c r="BK135" i="4"/>
  <c r="BK132" i="4"/>
  <c r="J130" i="4"/>
  <c r="BK129" i="3"/>
  <c r="BK128" i="3"/>
  <c r="BK268" i="2"/>
  <c r="J265" i="2"/>
  <c r="J262" i="2"/>
  <c r="BK252" i="2"/>
  <c r="J249" i="2"/>
  <c r="J246" i="2"/>
  <c r="J241" i="2"/>
  <c r="BK240" i="2"/>
  <c r="BK218" i="2"/>
  <c r="BK217" i="2"/>
  <c r="BK208" i="2"/>
  <c r="BK205" i="2"/>
  <c r="BK202" i="2"/>
  <c r="BK195" i="2"/>
  <c r="J193" i="2"/>
  <c r="BK190" i="2"/>
  <c r="J186" i="2"/>
  <c r="J181" i="2"/>
  <c r="J178" i="2"/>
  <c r="BK176" i="2"/>
  <c r="J175" i="2"/>
  <c r="J170" i="2"/>
  <c r="BK164" i="2"/>
  <c r="J155" i="2"/>
  <c r="J152" i="2"/>
  <c r="J149" i="2"/>
  <c r="J146" i="2"/>
  <c r="J142" i="2"/>
  <c r="J141" i="2"/>
  <c r="BK133" i="2"/>
  <c r="J132" i="2"/>
  <c r="AS110" i="1"/>
  <c r="AS101" i="1"/>
  <c r="BK215" i="14"/>
  <c r="J212" i="14"/>
  <c r="J207" i="14"/>
  <c r="J206" i="14"/>
  <c r="J201" i="14"/>
  <c r="J191" i="14"/>
  <c r="J176" i="14"/>
  <c r="J174" i="14"/>
  <c r="BK168" i="14"/>
  <c r="BK165" i="14"/>
  <c r="J163" i="14"/>
  <c r="BK158" i="14"/>
  <c r="BK154" i="14"/>
  <c r="BK153" i="14"/>
  <c r="BK148" i="14"/>
  <c r="J145" i="14"/>
  <c r="BK139" i="14"/>
  <c r="J134" i="14"/>
  <c r="J131" i="14"/>
  <c r="J130" i="14"/>
  <c r="J129" i="14"/>
  <c r="BK138" i="13"/>
  <c r="J135" i="13"/>
  <c r="J128" i="13"/>
  <c r="BK190" i="12"/>
  <c r="BK189" i="12"/>
  <c r="J186" i="12"/>
  <c r="J184" i="12"/>
  <c r="J183" i="12"/>
  <c r="BK171" i="12"/>
  <c r="J166" i="12"/>
  <c r="J165" i="12"/>
  <c r="BK156" i="12"/>
  <c r="J145" i="12"/>
  <c r="J141" i="12"/>
  <c r="J137" i="12"/>
  <c r="J135" i="12"/>
  <c r="BK130" i="12"/>
  <c r="BK129" i="12"/>
  <c r="J138" i="11"/>
  <c r="BK133" i="11"/>
  <c r="BK130" i="11"/>
  <c r="J213" i="10"/>
  <c r="BK210" i="10"/>
  <c r="BK198" i="10"/>
  <c r="J195" i="10"/>
  <c r="BK166" i="10"/>
  <c r="BK163" i="10"/>
  <c r="J161" i="10"/>
  <c r="J153" i="10"/>
  <c r="BK145" i="10"/>
  <c r="BK142" i="10"/>
  <c r="J134" i="10"/>
  <c r="BK131" i="10"/>
  <c r="BK130" i="10"/>
  <c r="BK129" i="10"/>
  <c r="BK133" i="9"/>
  <c r="BK131" i="9"/>
  <c r="J128" i="9"/>
  <c r="J232" i="8"/>
  <c r="J229" i="8"/>
  <c r="BK227" i="8"/>
  <c r="BK226" i="8"/>
  <c r="BK218" i="8"/>
  <c r="J213" i="8"/>
  <c r="BK212" i="8"/>
  <c r="J187" i="8"/>
  <c r="BK175" i="8"/>
  <c r="BK170" i="8"/>
  <c r="BK169" i="8"/>
  <c r="J167" i="8"/>
  <c r="J157" i="8"/>
  <c r="BK145" i="8"/>
  <c r="BK142" i="8"/>
  <c r="J141" i="8"/>
  <c r="BK139" i="8"/>
  <c r="BK138" i="8"/>
  <c r="J130" i="8"/>
  <c r="BK135" i="7"/>
  <c r="BK133" i="7"/>
  <c r="BK130" i="7"/>
  <c r="BK129" i="7"/>
  <c r="BK128" i="7"/>
  <c r="BK280" i="6"/>
  <c r="BK271" i="6"/>
  <c r="BK270" i="6"/>
  <c r="BK254" i="6"/>
  <c r="BK239" i="6"/>
  <c r="BK237" i="6"/>
  <c r="J235" i="6"/>
  <c r="J232" i="6"/>
  <c r="J229" i="6"/>
  <c r="BK227" i="6"/>
  <c r="J212" i="6"/>
  <c r="BK205" i="6"/>
  <c r="J203" i="6"/>
  <c r="BK200" i="6"/>
  <c r="BK199" i="6"/>
  <c r="J191" i="6"/>
  <c r="BK183" i="6"/>
  <c r="BK171" i="6"/>
  <c r="BK164" i="6"/>
  <c r="J163" i="6"/>
  <c r="BK147" i="6"/>
  <c r="J145" i="6"/>
  <c r="BK143" i="6"/>
  <c r="J138" i="6"/>
  <c r="J137" i="6"/>
  <c r="BK134" i="6"/>
  <c r="J133" i="6"/>
  <c r="BK137" i="5"/>
  <c r="J130" i="5"/>
  <c r="BK286" i="4"/>
  <c r="BK285" i="4"/>
  <c r="J283" i="4"/>
  <c r="BK282" i="4"/>
  <c r="BK276" i="4"/>
  <c r="J276" i="4"/>
  <c r="J266" i="4"/>
  <c r="BK263" i="4"/>
  <c r="J260" i="4"/>
  <c r="J250" i="4"/>
  <c r="BK247" i="4"/>
  <c r="BK242" i="4"/>
  <c r="J237" i="4"/>
  <c r="BK235" i="4"/>
  <c r="J229" i="4"/>
  <c r="BK215" i="4"/>
  <c r="J213" i="4"/>
  <c r="J209" i="4"/>
  <c r="J199" i="4"/>
  <c r="BK196" i="4"/>
  <c r="J192" i="4"/>
  <c r="BK186" i="4"/>
  <c r="J184" i="4"/>
  <c r="J183" i="4"/>
  <c r="J181" i="4"/>
  <c r="J176" i="4"/>
  <c r="J173" i="4"/>
  <c r="BK171" i="4"/>
  <c r="J164" i="4"/>
  <c r="J159" i="4"/>
  <c r="J154" i="4"/>
  <c r="BK151" i="4"/>
  <c r="J142" i="4"/>
  <c r="BK140" i="4"/>
  <c r="BK138" i="4"/>
  <c r="J139" i="3"/>
  <c r="BK136" i="3"/>
  <c r="J133" i="3"/>
  <c r="J131" i="3"/>
  <c r="J128" i="3"/>
  <c r="BK265" i="2"/>
  <c r="J263" i="2"/>
  <c r="BK261" i="2"/>
  <c r="J257" i="2"/>
  <c r="BK248" i="2"/>
  <c r="J240" i="2"/>
  <c r="J228" i="2"/>
  <c r="J217" i="2"/>
  <c r="J215" i="2"/>
  <c r="J211" i="2"/>
  <c r="J205" i="2"/>
  <c r="J199" i="2"/>
  <c r="J195" i="2"/>
  <c r="BK191" i="2"/>
  <c r="J190" i="2"/>
  <c r="J183" i="2"/>
  <c r="BK175" i="2"/>
  <c r="BK173" i="2"/>
  <c r="BK170" i="2"/>
  <c r="J167" i="2"/>
  <c r="J158" i="2"/>
  <c r="BK149" i="2"/>
  <c r="BK145" i="2"/>
  <c r="BK143" i="2"/>
  <c r="J139" i="2"/>
  <c r="BK132" i="2"/>
  <c r="AS107" i="1"/>
  <c r="R148" i="2" l="1"/>
  <c r="R131" i="2"/>
  <c r="T163" i="2"/>
  <c r="BK192" i="2"/>
  <c r="J192" i="2"/>
  <c r="J104" i="2" s="1"/>
  <c r="T192" i="2"/>
  <c r="P196" i="2"/>
  <c r="T256" i="2"/>
  <c r="T264" i="2"/>
  <c r="R127" i="3"/>
  <c r="R126" i="3"/>
  <c r="R125" i="3" s="1"/>
  <c r="R129" i="4"/>
  <c r="P145" i="4"/>
  <c r="P231" i="4"/>
  <c r="P172" i="4"/>
  <c r="P281" i="4"/>
  <c r="R287" i="4"/>
  <c r="P127" i="5"/>
  <c r="P126" i="5"/>
  <c r="P125" i="5" s="1"/>
  <c r="AU100" i="1" s="1"/>
  <c r="T131" i="6"/>
  <c r="T156" i="6"/>
  <c r="R174" i="6"/>
  <c r="BK215" i="6"/>
  <c r="J215" i="6"/>
  <c r="J105" i="6"/>
  <c r="BK279" i="6"/>
  <c r="J279" i="6" s="1"/>
  <c r="J106" i="6" s="1"/>
  <c r="BK286" i="6"/>
  <c r="J286" i="6" s="1"/>
  <c r="J107" i="6" s="1"/>
  <c r="R127" i="7"/>
  <c r="R126" i="7"/>
  <c r="R125" i="7" s="1"/>
  <c r="P128" i="8"/>
  <c r="P144" i="8"/>
  <c r="P163" i="8"/>
  <c r="P221" i="8"/>
  <c r="BK228" i="8"/>
  <c r="J228" i="8"/>
  <c r="J104" i="8"/>
  <c r="R127" i="9"/>
  <c r="R126" i="9" s="1"/>
  <c r="R125" i="9" s="1"/>
  <c r="R128" i="10"/>
  <c r="BK144" i="10"/>
  <c r="J144" i="10" s="1"/>
  <c r="J102" i="10" s="1"/>
  <c r="BK203" i="10"/>
  <c r="J203" i="10" s="1"/>
  <c r="J103" i="10" s="1"/>
  <c r="R203" i="10"/>
  <c r="P209" i="10"/>
  <c r="R127" i="11"/>
  <c r="R126" i="11" s="1"/>
  <c r="R125" i="11" s="1"/>
  <c r="T127" i="12"/>
  <c r="R140" i="12"/>
  <c r="R178" i="12"/>
  <c r="T185" i="12"/>
  <c r="R127" i="13"/>
  <c r="R126" i="13" s="1"/>
  <c r="R125" i="13" s="1"/>
  <c r="R128" i="14"/>
  <c r="P141" i="14"/>
  <c r="T148" i="2"/>
  <c r="T131" i="2" s="1"/>
  <c r="T130" i="2" s="1"/>
  <c r="T129" i="2" s="1"/>
  <c r="R163" i="2"/>
  <c r="R130" i="2" s="1"/>
  <c r="R129" i="2" s="1"/>
  <c r="T182" i="2"/>
  <c r="P192" i="2"/>
  <c r="R196" i="2"/>
  <c r="P256" i="2"/>
  <c r="R264" i="2"/>
  <c r="P127" i="3"/>
  <c r="P126" i="3"/>
  <c r="P125" i="3" s="1"/>
  <c r="AU97" i="1" s="1"/>
  <c r="BK129" i="4"/>
  <c r="J129" i="4"/>
  <c r="J100" i="4" s="1"/>
  <c r="R145" i="4"/>
  <c r="R231" i="4"/>
  <c r="R172" i="4"/>
  <c r="R281" i="4"/>
  <c r="P287" i="4"/>
  <c r="T127" i="5"/>
  <c r="T126" i="5"/>
  <c r="T125" i="5" s="1"/>
  <c r="P131" i="6"/>
  <c r="P156" i="6"/>
  <c r="P174" i="6"/>
  <c r="P215" i="6"/>
  <c r="P279" i="6"/>
  <c r="T286" i="6"/>
  <c r="P127" i="7"/>
  <c r="P126" i="7" s="1"/>
  <c r="P125" i="7" s="1"/>
  <c r="AU103" i="1" s="1"/>
  <c r="BK128" i="8"/>
  <c r="J128" i="8" s="1"/>
  <c r="J100" i="8" s="1"/>
  <c r="BK144" i="8"/>
  <c r="J144" i="8"/>
  <c r="J101" i="8" s="1"/>
  <c r="T163" i="8"/>
  <c r="R221" i="8"/>
  <c r="P228" i="8"/>
  <c r="BK127" i="9"/>
  <c r="T128" i="10"/>
  <c r="T144" i="10"/>
  <c r="BK209" i="10"/>
  <c r="J209" i="10" s="1"/>
  <c r="J104" i="10" s="1"/>
  <c r="P127" i="11"/>
  <c r="P126" i="11"/>
  <c r="P125" i="11" s="1"/>
  <c r="AU109" i="1" s="1"/>
  <c r="P127" i="12"/>
  <c r="P140" i="12"/>
  <c r="BK178" i="12"/>
  <c r="J178" i="12" s="1"/>
  <c r="J102" i="12" s="1"/>
  <c r="T178" i="12"/>
  <c r="P185" i="12"/>
  <c r="P127" i="13"/>
  <c r="P126" i="13"/>
  <c r="P125" i="13"/>
  <c r="AU112" i="1" s="1"/>
  <c r="BK128" i="14"/>
  <c r="J128" i="14"/>
  <c r="J100" i="14"/>
  <c r="BK141" i="14"/>
  <c r="J141" i="14" s="1"/>
  <c r="J101" i="14" s="1"/>
  <c r="T141" i="14"/>
  <c r="R159" i="14"/>
  <c r="P209" i="14"/>
  <c r="BK216" i="14"/>
  <c r="J216" i="14"/>
  <c r="J104" i="14" s="1"/>
  <c r="T216" i="14"/>
  <c r="BK127" i="15"/>
  <c r="J127" i="15"/>
  <c r="J100" i="15" s="1"/>
  <c r="R127" i="15"/>
  <c r="R126" i="15"/>
  <c r="R125" i="15"/>
  <c r="P148" i="2"/>
  <c r="P131" i="2" s="1"/>
  <c r="P130" i="2" s="1"/>
  <c r="P129" i="2" s="1"/>
  <c r="AU96" i="1" s="1"/>
  <c r="P163" i="2"/>
  <c r="R182" i="2"/>
  <c r="R192" i="2"/>
  <c r="T196" i="2"/>
  <c r="BK264" i="2"/>
  <c r="J264" i="2" s="1"/>
  <c r="J107" i="2" s="1"/>
  <c r="BK127" i="3"/>
  <c r="J127" i="3" s="1"/>
  <c r="J100" i="3" s="1"/>
  <c r="T127" i="3"/>
  <c r="T126" i="3"/>
  <c r="T125" i="3" s="1"/>
  <c r="T129" i="4"/>
  <c r="T145" i="4"/>
  <c r="BK231" i="4"/>
  <c r="J231" i="4" s="1"/>
  <c r="J103" i="4" s="1"/>
  <c r="BK281" i="4"/>
  <c r="J281" i="4"/>
  <c r="J104" i="4" s="1"/>
  <c r="BK287" i="4"/>
  <c r="J287" i="4"/>
  <c r="J105" i="4"/>
  <c r="R127" i="5"/>
  <c r="R126" i="5"/>
  <c r="R125" i="5"/>
  <c r="BK131" i="6"/>
  <c r="BK156" i="6"/>
  <c r="J156" i="6"/>
  <c r="J102" i="6"/>
  <c r="T174" i="6"/>
  <c r="T215" i="6"/>
  <c r="R279" i="6"/>
  <c r="P286" i="6"/>
  <c r="BK127" i="7"/>
  <c r="J127" i="7" s="1"/>
  <c r="J100" i="7" s="1"/>
  <c r="T128" i="8"/>
  <c r="R144" i="8"/>
  <c r="BK163" i="8"/>
  <c r="J163" i="8" s="1"/>
  <c r="J102" i="8" s="1"/>
  <c r="BK221" i="8"/>
  <c r="J221" i="8" s="1"/>
  <c r="J103" i="8" s="1"/>
  <c r="R228" i="8"/>
  <c r="T127" i="9"/>
  <c r="T126" i="9" s="1"/>
  <c r="T125" i="9" s="1"/>
  <c r="BK128" i="10"/>
  <c r="J128" i="10"/>
  <c r="J100" i="10" s="1"/>
  <c r="P144" i="10"/>
  <c r="T203" i="10"/>
  <c r="R209" i="10"/>
  <c r="T127" i="11"/>
  <c r="T126" i="11" s="1"/>
  <c r="T125" i="11" s="1"/>
  <c r="R127" i="12"/>
  <c r="R126" i="12" s="1"/>
  <c r="R125" i="12" s="1"/>
  <c r="T140" i="12"/>
  <c r="R185" i="12"/>
  <c r="T127" i="13"/>
  <c r="T126" i="13" s="1"/>
  <c r="T125" i="13" s="1"/>
  <c r="BK159" i="14"/>
  <c r="J159" i="14" s="1"/>
  <c r="J102" i="14" s="1"/>
  <c r="P159" i="14"/>
  <c r="BK209" i="14"/>
  <c r="J209" i="14" s="1"/>
  <c r="J103" i="14" s="1"/>
  <c r="R209" i="14"/>
  <c r="R216" i="14"/>
  <c r="P127" i="15"/>
  <c r="P126" i="15" s="1"/>
  <c r="P125" i="15" s="1"/>
  <c r="AU115" i="1" s="1"/>
  <c r="BK148" i="2"/>
  <c r="J148" i="2" s="1"/>
  <c r="J101" i="2" s="1"/>
  <c r="BK163" i="2"/>
  <c r="J163" i="2" s="1"/>
  <c r="J102" i="2" s="1"/>
  <c r="BK182" i="2"/>
  <c r="J182" i="2"/>
  <c r="J103" i="2" s="1"/>
  <c r="P182" i="2"/>
  <c r="BK196" i="2"/>
  <c r="J196" i="2"/>
  <c r="J105" i="2" s="1"/>
  <c r="BK256" i="2"/>
  <c r="J256" i="2"/>
  <c r="J106" i="2"/>
  <c r="R256" i="2"/>
  <c r="P264" i="2"/>
  <c r="P129" i="4"/>
  <c r="BK145" i="4"/>
  <c r="J145" i="4" s="1"/>
  <c r="J101" i="4" s="1"/>
  <c r="T231" i="4"/>
  <c r="T172" i="4"/>
  <c r="T281" i="4"/>
  <c r="T287" i="4"/>
  <c r="BK127" i="5"/>
  <c r="J127" i="5"/>
  <c r="J100" i="5" s="1"/>
  <c r="R131" i="6"/>
  <c r="R156" i="6"/>
  <c r="BK174" i="6"/>
  <c r="J174" i="6" s="1"/>
  <c r="J104" i="6" s="1"/>
  <c r="R215" i="6"/>
  <c r="T279" i="6"/>
  <c r="R286" i="6"/>
  <c r="T127" i="7"/>
  <c r="T126" i="7"/>
  <c r="T125" i="7"/>
  <c r="R128" i="8"/>
  <c r="T144" i="8"/>
  <c r="R163" i="8"/>
  <c r="T221" i="8"/>
  <c r="T228" i="8"/>
  <c r="P127" i="9"/>
  <c r="P126" i="9"/>
  <c r="P125" i="9"/>
  <c r="AU106" i="1" s="1"/>
  <c r="P128" i="10"/>
  <c r="R144" i="10"/>
  <c r="P203" i="10"/>
  <c r="P127" i="10" s="1"/>
  <c r="P126" i="10" s="1"/>
  <c r="AU108" i="1" s="1"/>
  <c r="T209" i="10"/>
  <c r="BK127" i="11"/>
  <c r="J127" i="11"/>
  <c r="J100" i="11"/>
  <c r="BK127" i="12"/>
  <c r="J127" i="12" s="1"/>
  <c r="J100" i="12" s="1"/>
  <c r="BK140" i="12"/>
  <c r="J140" i="12" s="1"/>
  <c r="J101" i="12" s="1"/>
  <c r="P178" i="12"/>
  <c r="BK185" i="12"/>
  <c r="J185" i="12" s="1"/>
  <c r="J103" i="12" s="1"/>
  <c r="BK127" i="13"/>
  <c r="J127" i="13"/>
  <c r="J100" i="13" s="1"/>
  <c r="P128" i="14"/>
  <c r="T128" i="14"/>
  <c r="R141" i="14"/>
  <c r="T159" i="14"/>
  <c r="T209" i="14"/>
  <c r="P216" i="14"/>
  <c r="T127" i="15"/>
  <c r="T126" i="15" s="1"/>
  <c r="T125" i="15" s="1"/>
  <c r="F93" i="2"/>
  <c r="BE141" i="2"/>
  <c r="BE176" i="2"/>
  <c r="BE178" i="2"/>
  <c r="BE186" i="2"/>
  <c r="BE193" i="2"/>
  <c r="BE217" i="2"/>
  <c r="BE240" i="2"/>
  <c r="BE246" i="2"/>
  <c r="BE249" i="2"/>
  <c r="BE252" i="2"/>
  <c r="BE257" i="2"/>
  <c r="BE259" i="2"/>
  <c r="BE268" i="2"/>
  <c r="BK131" i="2"/>
  <c r="J131" i="2" s="1"/>
  <c r="J100" i="2" s="1"/>
  <c r="E85" i="3"/>
  <c r="F93" i="3"/>
  <c r="J94" i="3"/>
  <c r="J119" i="3"/>
  <c r="F122" i="3"/>
  <c r="BE129" i="3"/>
  <c r="BK138" i="3"/>
  <c r="J138" i="3" s="1"/>
  <c r="J103" i="3" s="1"/>
  <c r="F93" i="4"/>
  <c r="E115" i="4"/>
  <c r="J121" i="4"/>
  <c r="F124" i="4"/>
  <c r="BE135" i="4"/>
  <c r="BE159" i="4"/>
  <c r="BE176" i="4"/>
  <c r="BE213" i="4"/>
  <c r="BE216" i="4"/>
  <c r="BE229" i="4"/>
  <c r="BE232" i="4"/>
  <c r="BE252" i="4"/>
  <c r="BE273" i="4"/>
  <c r="BE276" i="4"/>
  <c r="J91" i="5"/>
  <c r="J94" i="5"/>
  <c r="F122" i="5"/>
  <c r="F93" i="6"/>
  <c r="BE133" i="6"/>
  <c r="BE134" i="6"/>
  <c r="BE150" i="6"/>
  <c r="BE153" i="6"/>
  <c r="BE157" i="6"/>
  <c r="BE160" i="6"/>
  <c r="BE167" i="6"/>
  <c r="BE205" i="6"/>
  <c r="BE222" i="6"/>
  <c r="BE224" i="6"/>
  <c r="BE240" i="6"/>
  <c r="BE284" i="6"/>
  <c r="BE285" i="6"/>
  <c r="F94" i="7"/>
  <c r="BK134" i="7"/>
  <c r="J134" i="7" s="1"/>
  <c r="J102" i="7" s="1"/>
  <c r="E85" i="8"/>
  <c r="F94" i="8"/>
  <c r="J123" i="8"/>
  <c r="BE131" i="8"/>
  <c r="BE137" i="8"/>
  <c r="BE156" i="8"/>
  <c r="BE157" i="8"/>
  <c r="BE162" i="8"/>
  <c r="BE169" i="8"/>
  <c r="BE172" i="8"/>
  <c r="BE178" i="8"/>
  <c r="BE183" i="8"/>
  <c r="BE187" i="8"/>
  <c r="BE213" i="8"/>
  <c r="BE216" i="8"/>
  <c r="BE219" i="8"/>
  <c r="J91" i="9"/>
  <c r="J94" i="9"/>
  <c r="F122" i="9"/>
  <c r="BE129" i="9"/>
  <c r="BE135" i="9"/>
  <c r="BE138" i="9"/>
  <c r="BK132" i="9"/>
  <c r="J132" i="9"/>
  <c r="J101" i="9"/>
  <c r="F123" i="10"/>
  <c r="BE139" i="10"/>
  <c r="BE145" i="10"/>
  <c r="BE152" i="10"/>
  <c r="BE155" i="10"/>
  <c r="BE165" i="10"/>
  <c r="BE196" i="10"/>
  <c r="BE197" i="10"/>
  <c r="BE204" i="10"/>
  <c r="BE207" i="10"/>
  <c r="BE208" i="10"/>
  <c r="J91" i="11"/>
  <c r="F93" i="11"/>
  <c r="F94" i="11"/>
  <c r="J121" i="11"/>
  <c r="BE128" i="11"/>
  <c r="BE129" i="11"/>
  <c r="BE135" i="11"/>
  <c r="BE138" i="11"/>
  <c r="BK132" i="11"/>
  <c r="J132" i="11" s="1"/>
  <c r="J101" i="11" s="1"/>
  <c r="J93" i="12"/>
  <c r="J122" i="12"/>
  <c r="BE130" i="12"/>
  <c r="BE141" i="12"/>
  <c r="BE145" i="12"/>
  <c r="BE179" i="12"/>
  <c r="BE190" i="12"/>
  <c r="J122" i="13"/>
  <c r="BE135" i="13"/>
  <c r="BE138" i="13"/>
  <c r="J94" i="14"/>
  <c r="J120" i="14"/>
  <c r="BE145" i="14"/>
  <c r="BE148" i="14"/>
  <c r="BE151" i="14"/>
  <c r="BE154" i="14"/>
  <c r="BE160" i="14"/>
  <c r="BE162" i="14"/>
  <c r="BE178" i="14"/>
  <c r="BE181" i="14"/>
  <c r="BE201" i="14"/>
  <c r="BE204" i="14"/>
  <c r="BE212" i="14"/>
  <c r="BE215" i="14"/>
  <c r="BE217" i="14"/>
  <c r="E85" i="2"/>
  <c r="J94" i="2"/>
  <c r="J123" i="2"/>
  <c r="F126" i="2"/>
  <c r="BE139" i="2"/>
  <c r="BE143" i="2"/>
  <c r="BE158" i="2"/>
  <c r="BE167" i="2"/>
  <c r="BE170" i="2"/>
  <c r="BE211" i="2"/>
  <c r="BE213" i="2"/>
  <c r="BE247" i="2"/>
  <c r="BE254" i="2"/>
  <c r="J93" i="3"/>
  <c r="BE130" i="3"/>
  <c r="BE131" i="3"/>
  <c r="BE139" i="3"/>
  <c r="J93" i="4"/>
  <c r="J124" i="4"/>
  <c r="BE132" i="4"/>
  <c r="BE140" i="4"/>
  <c r="BE154" i="4"/>
  <c r="BE163" i="4"/>
  <c r="BE168" i="4"/>
  <c r="BE171" i="4"/>
  <c r="BE194" i="4"/>
  <c r="BE196" i="4"/>
  <c r="BE209" i="4"/>
  <c r="BE214" i="4"/>
  <c r="BE228" i="4"/>
  <c r="BE242" i="4"/>
  <c r="BE245" i="4"/>
  <c r="BE250" i="4"/>
  <c r="BE258" i="4"/>
  <c r="BE260" i="4"/>
  <c r="BE266" i="4"/>
  <c r="BE285" i="4"/>
  <c r="F93" i="5"/>
  <c r="E113" i="5"/>
  <c r="BE132" i="5"/>
  <c r="J91" i="6"/>
  <c r="J94" i="6"/>
  <c r="BE136" i="6"/>
  <c r="BE137" i="6"/>
  <c r="BE147" i="6"/>
  <c r="BE162" i="6"/>
  <c r="BE163" i="6"/>
  <c r="BE171" i="6"/>
  <c r="BE199" i="6"/>
  <c r="BE200" i="6"/>
  <c r="BE208" i="6"/>
  <c r="BE211" i="6"/>
  <c r="BE212" i="6"/>
  <c r="BE216" i="6"/>
  <c r="BE219" i="6"/>
  <c r="BE229" i="6"/>
  <c r="BE281" i="6"/>
  <c r="BE283" i="6"/>
  <c r="J93" i="7"/>
  <c r="E113" i="7"/>
  <c r="J119" i="7"/>
  <c r="J122" i="7"/>
  <c r="BE131" i="7"/>
  <c r="BE133" i="7"/>
  <c r="BE135" i="7"/>
  <c r="BE138" i="7"/>
  <c r="BK132" i="7"/>
  <c r="J132" i="7"/>
  <c r="J101" i="7"/>
  <c r="BK137" i="7"/>
  <c r="J137" i="7" s="1"/>
  <c r="J103" i="7" s="1"/>
  <c r="J93" i="8"/>
  <c r="J120" i="8"/>
  <c r="BE129" i="8"/>
  <c r="BE130" i="8"/>
  <c r="BE135" i="8"/>
  <c r="BE151" i="8"/>
  <c r="BE159" i="8"/>
  <c r="BE170" i="8"/>
  <c r="BE175" i="8"/>
  <c r="BE185" i="8"/>
  <c r="BE190" i="8"/>
  <c r="BE233" i="8"/>
  <c r="J93" i="9"/>
  <c r="BE130" i="9"/>
  <c r="BK134" i="9"/>
  <c r="J134" i="9"/>
  <c r="J102" i="9"/>
  <c r="F93" i="10"/>
  <c r="E114" i="10"/>
  <c r="BE129" i="10"/>
  <c r="BE130" i="10"/>
  <c r="BE131" i="10"/>
  <c r="BE134" i="10"/>
  <c r="BE148" i="10"/>
  <c r="BE153" i="10"/>
  <c r="BE178" i="10"/>
  <c r="BE191" i="10"/>
  <c r="BE131" i="11"/>
  <c r="BE133" i="11"/>
  <c r="BK137" i="11"/>
  <c r="J137" i="11" s="1"/>
  <c r="J103" i="11" s="1"/>
  <c r="E85" i="12"/>
  <c r="J91" i="12"/>
  <c r="F94" i="12"/>
  <c r="BE129" i="12"/>
  <c r="BE133" i="12"/>
  <c r="BE138" i="12"/>
  <c r="BE166" i="12"/>
  <c r="BE172" i="12"/>
  <c r="BE173" i="12"/>
  <c r="BE181" i="12"/>
  <c r="BE183" i="12"/>
  <c r="BE186" i="12"/>
  <c r="BE189" i="12"/>
  <c r="J91" i="13"/>
  <c r="F94" i="13"/>
  <c r="BE128" i="13"/>
  <c r="BE130" i="13"/>
  <c r="BK132" i="13"/>
  <c r="J132" i="13" s="1"/>
  <c r="J101" i="13" s="1"/>
  <c r="E85" i="14"/>
  <c r="J93" i="14"/>
  <c r="F122" i="14"/>
  <c r="BE130" i="14"/>
  <c r="BE136" i="14"/>
  <c r="BE138" i="14"/>
  <c r="BE153" i="14"/>
  <c r="BE156" i="14"/>
  <c r="BE171" i="14"/>
  <c r="BE176" i="14"/>
  <c r="BE206" i="14"/>
  <c r="BE220" i="14"/>
  <c r="BE221" i="14"/>
  <c r="F93" i="15"/>
  <c r="F94" i="15"/>
  <c r="E113" i="15"/>
  <c r="BE131" i="15"/>
  <c r="BE136" i="15"/>
  <c r="J93" i="2"/>
  <c r="BE132" i="2"/>
  <c r="BE149" i="2"/>
  <c r="BE152" i="2"/>
  <c r="BE155" i="2"/>
  <c r="BE173" i="2"/>
  <c r="BE175" i="2"/>
  <c r="BE181" i="2"/>
  <c r="BE183" i="2"/>
  <c r="BE190" i="2"/>
  <c r="BE191" i="2"/>
  <c r="BE200" i="2"/>
  <c r="BE202" i="2"/>
  <c r="BE218" i="2"/>
  <c r="BE228" i="2"/>
  <c r="BE248" i="2"/>
  <c r="BE261" i="2"/>
  <c r="BE269" i="2"/>
  <c r="BE130" i="4"/>
  <c r="BE138" i="4"/>
  <c r="BE142" i="4"/>
  <c r="BE143" i="4"/>
  <c r="BE146" i="4"/>
  <c r="BE151" i="4"/>
  <c r="BE164" i="4"/>
  <c r="BE173" i="4"/>
  <c r="BE179" i="4"/>
  <c r="BE181" i="4"/>
  <c r="BE183" i="4"/>
  <c r="BE186" i="4"/>
  <c r="BE189" i="4"/>
  <c r="BE192" i="4"/>
  <c r="BE235" i="4"/>
  <c r="BE247" i="4"/>
  <c r="BE283" i="4"/>
  <c r="BE286" i="4"/>
  <c r="J93" i="5"/>
  <c r="BE128" i="5"/>
  <c r="BE129" i="5"/>
  <c r="BE130" i="5"/>
  <c r="BE134" i="5"/>
  <c r="BE137" i="5"/>
  <c r="BK133" i="5"/>
  <c r="J133" i="5" s="1"/>
  <c r="J102" i="5" s="1"/>
  <c r="BK136" i="5"/>
  <c r="J136" i="5"/>
  <c r="J103" i="5" s="1"/>
  <c r="E85" i="6"/>
  <c r="F94" i="6"/>
  <c r="BE132" i="6"/>
  <c r="BE138" i="6"/>
  <c r="BE145" i="6"/>
  <c r="BE146" i="6"/>
  <c r="BE175" i="6"/>
  <c r="BE183" i="6"/>
  <c r="BE226" i="6"/>
  <c r="BE227" i="6"/>
  <c r="BE235" i="6"/>
  <c r="BE237" i="6"/>
  <c r="BE239" i="6"/>
  <c r="BE254" i="6"/>
  <c r="BE287" i="6"/>
  <c r="BK152" i="6"/>
  <c r="J152" i="6" s="1"/>
  <c r="J101" i="6" s="1"/>
  <c r="BK170" i="6"/>
  <c r="J170" i="6" s="1"/>
  <c r="J103" i="6" s="1"/>
  <c r="F93" i="7"/>
  <c r="BE128" i="7"/>
  <c r="BE129" i="7"/>
  <c r="F122" i="8"/>
  <c r="BE141" i="8"/>
  <c r="BE145" i="8"/>
  <c r="BE154" i="8"/>
  <c r="BE164" i="8"/>
  <c r="BE212" i="8"/>
  <c r="BE218" i="8"/>
  <c r="BE232" i="8"/>
  <c r="E85" i="9"/>
  <c r="BE128" i="9"/>
  <c r="BE133" i="9"/>
  <c r="J91" i="10"/>
  <c r="J93" i="10"/>
  <c r="BE136" i="10"/>
  <c r="BE138" i="10"/>
  <c r="BE158" i="10"/>
  <c r="BE168" i="10"/>
  <c r="BE195" i="10"/>
  <c r="BE198" i="10"/>
  <c r="BE201" i="10"/>
  <c r="BE213" i="10"/>
  <c r="BE214" i="10"/>
  <c r="BK141" i="10"/>
  <c r="J141" i="10" s="1"/>
  <c r="J101" i="10" s="1"/>
  <c r="E113" i="11"/>
  <c r="J122" i="11"/>
  <c r="BK134" i="11"/>
  <c r="J134" i="11" s="1"/>
  <c r="J102" i="11" s="1"/>
  <c r="F93" i="12"/>
  <c r="BE135" i="12"/>
  <c r="BE156" i="12"/>
  <c r="BE165" i="12"/>
  <c r="BE171" i="12"/>
  <c r="BE184" i="12"/>
  <c r="E85" i="13"/>
  <c r="F93" i="13"/>
  <c r="J121" i="13"/>
  <c r="BK137" i="13"/>
  <c r="J137" i="13" s="1"/>
  <c r="J103" i="13" s="1"/>
  <c r="F94" i="14"/>
  <c r="BE129" i="14"/>
  <c r="BE131" i="14"/>
  <c r="BE163" i="14"/>
  <c r="BE180" i="14"/>
  <c r="BE214" i="14"/>
  <c r="BE133" i="2"/>
  <c r="BE134" i="2"/>
  <c r="BE142" i="2"/>
  <c r="BE145" i="2"/>
  <c r="BE146" i="2"/>
  <c r="BE164" i="2"/>
  <c r="BE195" i="2"/>
  <c r="BE197" i="2"/>
  <c r="BE199" i="2"/>
  <c r="BE205" i="2"/>
  <c r="BE208" i="2"/>
  <c r="BE215" i="2"/>
  <c r="BE241" i="2"/>
  <c r="BE262" i="2"/>
  <c r="BE263" i="2"/>
  <c r="BE265" i="2"/>
  <c r="BE128" i="3"/>
  <c r="BE133" i="3"/>
  <c r="BE136" i="3"/>
  <c r="BK132" i="3"/>
  <c r="J132" i="3" s="1"/>
  <c r="J101" i="3" s="1"/>
  <c r="BK135" i="3"/>
  <c r="J135" i="3" s="1"/>
  <c r="J102" i="3" s="1"/>
  <c r="BE131" i="4"/>
  <c r="BE137" i="4"/>
  <c r="BE184" i="4"/>
  <c r="BE197" i="4"/>
  <c r="BE199" i="4"/>
  <c r="BE215" i="4"/>
  <c r="BE237" i="4"/>
  <c r="BE255" i="4"/>
  <c r="BE263" i="4"/>
  <c r="BE269" i="4"/>
  <c r="BE278" i="4"/>
  <c r="BE282" i="4"/>
  <c r="BE288" i="4"/>
  <c r="BE291" i="4"/>
  <c r="BE292" i="4"/>
  <c r="BK172" i="4"/>
  <c r="J172" i="4"/>
  <c r="J102" i="4"/>
  <c r="BK131" i="5"/>
  <c r="J131" i="5" s="1"/>
  <c r="J101" i="5" s="1"/>
  <c r="J93" i="6"/>
  <c r="BE143" i="6"/>
  <c r="BE149" i="6"/>
  <c r="BE164" i="6"/>
  <c r="BE166" i="6"/>
  <c r="BE191" i="6"/>
  <c r="BE202" i="6"/>
  <c r="BE203" i="6"/>
  <c r="BE232" i="6"/>
  <c r="BE270" i="6"/>
  <c r="BE271" i="6"/>
  <c r="BE275" i="6"/>
  <c r="BE280" i="6"/>
  <c r="BE290" i="6"/>
  <c r="BE291" i="6"/>
  <c r="BE130" i="7"/>
  <c r="BE138" i="8"/>
  <c r="BE139" i="8"/>
  <c r="BE142" i="8"/>
  <c r="BE148" i="8"/>
  <c r="BE167" i="8"/>
  <c r="BE181" i="8"/>
  <c r="BE188" i="8"/>
  <c r="BE200" i="8"/>
  <c r="BE217" i="8"/>
  <c r="BE222" i="8"/>
  <c r="BE224" i="8"/>
  <c r="BE226" i="8"/>
  <c r="BE227" i="8"/>
  <c r="BE229" i="8"/>
  <c r="F93" i="9"/>
  <c r="BE131" i="9"/>
  <c r="BK137" i="9"/>
  <c r="J137" i="9" s="1"/>
  <c r="J103" i="9" s="1"/>
  <c r="J94" i="10"/>
  <c r="BE142" i="10"/>
  <c r="BE150" i="10"/>
  <c r="BE161" i="10"/>
  <c r="BE163" i="10"/>
  <c r="BE166" i="10"/>
  <c r="BE190" i="10"/>
  <c r="BE205" i="10"/>
  <c r="BE210" i="10"/>
  <c r="BE130" i="11"/>
  <c r="BE128" i="12"/>
  <c r="BE137" i="12"/>
  <c r="BE143" i="12"/>
  <c r="BE146" i="12"/>
  <c r="BE170" i="12"/>
  <c r="BE176" i="12"/>
  <c r="BE129" i="13"/>
  <c r="BE131" i="13"/>
  <c r="BE133" i="13"/>
  <c r="BK134" i="13"/>
  <c r="J134" i="13"/>
  <c r="J102" i="13"/>
  <c r="BE134" i="14"/>
  <c r="BE139" i="14"/>
  <c r="BE142" i="14"/>
  <c r="BE158" i="14"/>
  <c r="BE165" i="14"/>
  <c r="BE168" i="14"/>
  <c r="BE174" i="14"/>
  <c r="BE191" i="14"/>
  <c r="BE200" i="14"/>
  <c r="BE205" i="14"/>
  <c r="BE207" i="14"/>
  <c r="BE210" i="14"/>
  <c r="J91" i="15"/>
  <c r="J93" i="15"/>
  <c r="J94" i="15"/>
  <c r="BE128" i="15"/>
  <c r="BE129" i="15"/>
  <c r="BE133" i="15"/>
  <c r="BC115" i="1"/>
  <c r="BK130" i="15"/>
  <c r="J130" i="15"/>
  <c r="J101" i="15" s="1"/>
  <c r="BK132" i="15"/>
  <c r="J132" i="15"/>
  <c r="J102" i="15"/>
  <c r="BK135" i="15"/>
  <c r="J135" i="15"/>
  <c r="J103" i="15"/>
  <c r="F36" i="2"/>
  <c r="BA96" i="1" s="1"/>
  <c r="F37" i="3"/>
  <c r="BB97" i="1"/>
  <c r="F37" i="5"/>
  <c r="BB100" i="1" s="1"/>
  <c r="F38" i="6"/>
  <c r="BC102" i="1"/>
  <c r="J36" i="9"/>
  <c r="AW106" i="1" s="1"/>
  <c r="F38" i="10"/>
  <c r="BC108" i="1"/>
  <c r="F39" i="13"/>
  <c r="BD112" i="1" s="1"/>
  <c r="F38" i="4"/>
  <c r="BC99" i="1"/>
  <c r="F37" i="8"/>
  <c r="BB105" i="1" s="1"/>
  <c r="J36" i="12"/>
  <c r="AW111" i="1"/>
  <c r="J36" i="4"/>
  <c r="AW99" i="1" s="1"/>
  <c r="F38" i="9"/>
  <c r="BC106" i="1"/>
  <c r="F38" i="13"/>
  <c r="BC112" i="1" s="1"/>
  <c r="F38" i="3"/>
  <c r="BC97" i="1"/>
  <c r="F39" i="5"/>
  <c r="BD100" i="1" s="1"/>
  <c r="J36" i="6"/>
  <c r="AW102" i="1" s="1"/>
  <c r="F38" i="12"/>
  <c r="BC111" i="1" s="1"/>
  <c r="F39" i="15"/>
  <c r="BD115" i="1" s="1"/>
  <c r="J36" i="2"/>
  <c r="AW96" i="1" s="1"/>
  <c r="F39" i="4"/>
  <c r="BD99" i="1" s="1"/>
  <c r="F38" i="2"/>
  <c r="BC96" i="1" s="1"/>
  <c r="J36" i="5"/>
  <c r="AW100" i="1" s="1"/>
  <c r="F37" i="6"/>
  <c r="BB102" i="1" s="1"/>
  <c r="F36" i="10"/>
  <c r="BA108" i="1" s="1"/>
  <c r="F39" i="11"/>
  <c r="BD109" i="1" s="1"/>
  <c r="F37" i="14"/>
  <c r="BB114" i="1" s="1"/>
  <c r="F36" i="3"/>
  <c r="BA97" i="1" s="1"/>
  <c r="F39" i="6"/>
  <c r="BD102" i="1" s="1"/>
  <c r="F38" i="11"/>
  <c r="BC109" i="1" s="1"/>
  <c r="F37" i="4"/>
  <c r="BB99" i="1" s="1"/>
  <c r="F36" i="7"/>
  <c r="BA103" i="1" s="1"/>
  <c r="J36" i="8"/>
  <c r="AW105" i="1" s="1"/>
  <c r="F37" i="10"/>
  <c r="BB108" i="1" s="1"/>
  <c r="J36" i="15"/>
  <c r="AW115" i="1" s="1"/>
  <c r="AS94" i="1"/>
  <c r="F36" i="8"/>
  <c r="BA105" i="1"/>
  <c r="F36" i="13"/>
  <c r="BA112" i="1"/>
  <c r="F39" i="3"/>
  <c r="BD97" i="1"/>
  <c r="F36" i="4"/>
  <c r="BA99" i="1"/>
  <c r="F36" i="11"/>
  <c r="BA109" i="1"/>
  <c r="F37" i="13"/>
  <c r="BB112" i="1"/>
  <c r="F37" i="15"/>
  <c r="BB115" i="1"/>
  <c r="F39" i="2"/>
  <c r="BD96" i="1"/>
  <c r="F38" i="5"/>
  <c r="BC100" i="1"/>
  <c r="J36" i="7"/>
  <c r="AW103" i="1"/>
  <c r="F38" i="8"/>
  <c r="BC105" i="1"/>
  <c r="F37" i="12"/>
  <c r="BB111" i="1"/>
  <c r="F39" i="14"/>
  <c r="BD114" i="1"/>
  <c r="F37" i="2"/>
  <c r="BB96" i="1"/>
  <c r="J36" i="11"/>
  <c r="AW109" i="1"/>
  <c r="F36" i="12"/>
  <c r="BA111" i="1"/>
  <c r="F38" i="7"/>
  <c r="BC103" i="1"/>
  <c r="F39" i="8"/>
  <c r="BD105" i="1"/>
  <c r="F37" i="11"/>
  <c r="BB109" i="1"/>
  <c r="F39" i="12"/>
  <c r="BD111" i="1"/>
  <c r="F38" i="14"/>
  <c r="BC114" i="1"/>
  <c r="F37" i="7"/>
  <c r="BB103" i="1"/>
  <c r="F39" i="9"/>
  <c r="BD106" i="1"/>
  <c r="F39" i="10"/>
  <c r="BD108" i="1"/>
  <c r="F36" i="15"/>
  <c r="BA115" i="1"/>
  <c r="J36" i="3"/>
  <c r="AW97" i="1"/>
  <c r="F36" i="6"/>
  <c r="BA102" i="1"/>
  <c r="F36" i="9"/>
  <c r="BA106" i="1"/>
  <c r="J36" i="10"/>
  <c r="AW108" i="1"/>
  <c r="F36" i="14"/>
  <c r="BA114" i="1"/>
  <c r="F36" i="5"/>
  <c r="BA100" i="1"/>
  <c r="F39" i="7"/>
  <c r="BD103" i="1"/>
  <c r="F37" i="9"/>
  <c r="BB106" i="1"/>
  <c r="J36" i="13"/>
  <c r="AW112" i="1"/>
  <c r="J36" i="14"/>
  <c r="AW114" i="1"/>
  <c r="R127" i="8" l="1"/>
  <c r="R126" i="8" s="1"/>
  <c r="R130" i="6"/>
  <c r="R129" i="6" s="1"/>
  <c r="P128" i="4"/>
  <c r="P127" i="4" s="1"/>
  <c r="AU99" i="1" s="1"/>
  <c r="AU98" i="1" s="1"/>
  <c r="P130" i="6"/>
  <c r="P129" i="6"/>
  <c r="AU102" i="1" s="1"/>
  <c r="AU101" i="1" s="1"/>
  <c r="R127" i="10"/>
  <c r="R126" i="10" s="1"/>
  <c r="T130" i="6"/>
  <c r="T129" i="6" s="1"/>
  <c r="R128" i="4"/>
  <c r="R127" i="4" s="1"/>
  <c r="T127" i="14"/>
  <c r="T126" i="14" s="1"/>
  <c r="BK130" i="6"/>
  <c r="BK129" i="6" s="1"/>
  <c r="J129" i="6" s="1"/>
  <c r="J98" i="6" s="1"/>
  <c r="P126" i="12"/>
  <c r="P125" i="12" s="1"/>
  <c r="AU111" i="1" s="1"/>
  <c r="AU110" i="1" s="1"/>
  <c r="T127" i="10"/>
  <c r="T126" i="10" s="1"/>
  <c r="T126" i="12"/>
  <c r="T125" i="12"/>
  <c r="P127" i="14"/>
  <c r="P126" i="14" s="1"/>
  <c r="AU114" i="1" s="1"/>
  <c r="AU113" i="1" s="1"/>
  <c r="T128" i="4"/>
  <c r="T127" i="4" s="1"/>
  <c r="BK126" i="9"/>
  <c r="BK125" i="9" s="1"/>
  <c r="J125" i="9" s="1"/>
  <c r="J98" i="9" s="1"/>
  <c r="P127" i="8"/>
  <c r="P126" i="8" s="1"/>
  <c r="AU105" i="1" s="1"/>
  <c r="AU104" i="1" s="1"/>
  <c r="T127" i="8"/>
  <c r="T126" i="8" s="1"/>
  <c r="R127" i="14"/>
  <c r="R126" i="14"/>
  <c r="BK130" i="2"/>
  <c r="J130" i="2" s="1"/>
  <c r="J99" i="2" s="1"/>
  <c r="BK128" i="4"/>
  <c r="J128" i="4"/>
  <c r="J99" i="4" s="1"/>
  <c r="BK126" i="7"/>
  <c r="J126" i="7"/>
  <c r="J99" i="7"/>
  <c r="BK127" i="8"/>
  <c r="J127" i="8" s="1"/>
  <c r="J99" i="8" s="1"/>
  <c r="BK127" i="10"/>
  <c r="J127" i="10" s="1"/>
  <c r="J99" i="10" s="1"/>
  <c r="BK126" i="12"/>
  <c r="J126" i="12"/>
  <c r="J99" i="12" s="1"/>
  <c r="BK126" i="3"/>
  <c r="BK125" i="3"/>
  <c r="J125" i="3" s="1"/>
  <c r="J32" i="3" s="1"/>
  <c r="AG97" i="1" s="1"/>
  <c r="AN97" i="1" s="1"/>
  <c r="BK126" i="5"/>
  <c r="BK125" i="5" s="1"/>
  <c r="J125" i="5" s="1"/>
  <c r="J98" i="5" s="1"/>
  <c r="J127" i="9"/>
  <c r="J100" i="9" s="1"/>
  <c r="J131" i="6"/>
  <c r="J100" i="6" s="1"/>
  <c r="BK126" i="11"/>
  <c r="J126" i="11" s="1"/>
  <c r="J99" i="11" s="1"/>
  <c r="BK126" i="13"/>
  <c r="J126" i="13" s="1"/>
  <c r="J99" i="13" s="1"/>
  <c r="BK127" i="14"/>
  <c r="J127" i="14"/>
  <c r="J99" i="14" s="1"/>
  <c r="BK126" i="15"/>
  <c r="BK125" i="15"/>
  <c r="J125" i="15" s="1"/>
  <c r="J32" i="15" s="1"/>
  <c r="AG115" i="1" s="1"/>
  <c r="BA101" i="1"/>
  <c r="AW101" i="1"/>
  <c r="BB107" i="1"/>
  <c r="AX107" i="1" s="1"/>
  <c r="BA113" i="1"/>
  <c r="AW113" i="1"/>
  <c r="J35" i="4"/>
  <c r="AV99" i="1" s="1"/>
  <c r="AT99" i="1" s="1"/>
  <c r="J35" i="7"/>
  <c r="AV103" i="1"/>
  <c r="AT103" i="1"/>
  <c r="J35" i="9"/>
  <c r="AV106" i="1" s="1"/>
  <c r="AT106" i="1" s="1"/>
  <c r="J35" i="14"/>
  <c r="AV114" i="1" s="1"/>
  <c r="AT114" i="1" s="1"/>
  <c r="AU95" i="1"/>
  <c r="BC98" i="1"/>
  <c r="AY98" i="1" s="1"/>
  <c r="BC104" i="1"/>
  <c r="AY104" i="1"/>
  <c r="BA110" i="1"/>
  <c r="AW110" i="1" s="1"/>
  <c r="J35" i="3"/>
  <c r="AV97" i="1"/>
  <c r="AT97" i="1"/>
  <c r="F35" i="7"/>
  <c r="AZ103" i="1" s="1"/>
  <c r="F35" i="9"/>
  <c r="AZ106" i="1"/>
  <c r="J35" i="13"/>
  <c r="AV112" i="1" s="1"/>
  <c r="AT112" i="1" s="1"/>
  <c r="BB98" i="1"/>
  <c r="AX98" i="1" s="1"/>
  <c r="BB104" i="1"/>
  <c r="AX104" i="1"/>
  <c r="BB110" i="1"/>
  <c r="AX110" i="1" s="1"/>
  <c r="J35" i="5"/>
  <c r="AV100" i="1"/>
  <c r="AT100" i="1"/>
  <c r="J35" i="11"/>
  <c r="AV109" i="1" s="1"/>
  <c r="AT109" i="1" s="1"/>
  <c r="BC95" i="1"/>
  <c r="AY95" i="1" s="1"/>
  <c r="BD101" i="1"/>
  <c r="BC110" i="1"/>
  <c r="AY110" i="1"/>
  <c r="J35" i="2"/>
  <c r="AV96" i="1" s="1"/>
  <c r="AT96" i="1" s="1"/>
  <c r="F35" i="11"/>
  <c r="AZ109" i="1" s="1"/>
  <c r="F35" i="14"/>
  <c r="AZ114" i="1" s="1"/>
  <c r="BD95" i="1"/>
  <c r="BA104" i="1"/>
  <c r="AW104" i="1" s="1"/>
  <c r="BD110" i="1"/>
  <c r="F35" i="3"/>
  <c r="AZ97" i="1" s="1"/>
  <c r="F35" i="5"/>
  <c r="AZ100" i="1"/>
  <c r="F35" i="6"/>
  <c r="AZ102" i="1" s="1"/>
  <c r="J35" i="10"/>
  <c r="AV108" i="1"/>
  <c r="AT108" i="1"/>
  <c r="J35" i="15"/>
  <c r="AV115" i="1" s="1"/>
  <c r="AT115" i="1" s="1"/>
  <c r="BC101" i="1"/>
  <c r="AY101" i="1" s="1"/>
  <c r="AU107" i="1"/>
  <c r="BB113" i="1"/>
  <c r="AX113" i="1"/>
  <c r="J35" i="6"/>
  <c r="AV102" i="1" s="1"/>
  <c r="AT102" i="1" s="1"/>
  <c r="F35" i="12"/>
  <c r="AZ111" i="1" s="1"/>
  <c r="BD113" i="1"/>
  <c r="J35" i="8"/>
  <c r="AV105" i="1"/>
  <c r="AT105" i="1" s="1"/>
  <c r="BA95" i="1"/>
  <c r="BA107" i="1"/>
  <c r="AW107" i="1" s="1"/>
  <c r="F35" i="2"/>
  <c r="AZ96" i="1"/>
  <c r="BC107" i="1"/>
  <c r="AY107" i="1" s="1"/>
  <c r="F35" i="8"/>
  <c r="AZ105" i="1"/>
  <c r="BD98" i="1"/>
  <c r="BB95" i="1"/>
  <c r="AX95" i="1" s="1"/>
  <c r="BB101" i="1"/>
  <c r="AX101" i="1"/>
  <c r="BD107" i="1"/>
  <c r="F35" i="4"/>
  <c r="AZ99" i="1" s="1"/>
  <c r="J35" i="12"/>
  <c r="AV111" i="1"/>
  <c r="AT111" i="1" s="1"/>
  <c r="BA98" i="1"/>
  <c r="AW98" i="1"/>
  <c r="BD104" i="1"/>
  <c r="BC113" i="1"/>
  <c r="AY113" i="1" s="1"/>
  <c r="F35" i="10"/>
  <c r="AZ108" i="1" s="1"/>
  <c r="F35" i="13"/>
  <c r="AZ112" i="1" s="1"/>
  <c r="F35" i="15"/>
  <c r="AZ115" i="1"/>
  <c r="J41" i="3" l="1"/>
  <c r="J41" i="15"/>
  <c r="BK129" i="2"/>
  <c r="J129" i="2"/>
  <c r="J98" i="2" s="1"/>
  <c r="J126" i="3"/>
  <c r="J99" i="3" s="1"/>
  <c r="BK127" i="4"/>
  <c r="J127" i="4" s="1"/>
  <c r="J32" i="4" s="1"/>
  <c r="AG99" i="1" s="1"/>
  <c r="AN99" i="1" s="1"/>
  <c r="J126" i="9"/>
  <c r="J99" i="9" s="1"/>
  <c r="BK125" i="12"/>
  <c r="J125" i="12" s="1"/>
  <c r="J98" i="12" s="1"/>
  <c r="BK125" i="13"/>
  <c r="J125" i="13"/>
  <c r="J98" i="13" s="1"/>
  <c r="J130" i="6"/>
  <c r="J99" i="6" s="1"/>
  <c r="BK126" i="10"/>
  <c r="J126" i="10" s="1"/>
  <c r="J98" i="10" s="1"/>
  <c r="J126" i="15"/>
  <c r="J99" i="15"/>
  <c r="J98" i="3"/>
  <c r="J126" i="5"/>
  <c r="J99" i="5" s="1"/>
  <c r="BK125" i="7"/>
  <c r="J125" i="7" s="1"/>
  <c r="J98" i="7" s="1"/>
  <c r="BK126" i="8"/>
  <c r="J126" i="8"/>
  <c r="BK125" i="11"/>
  <c r="J125" i="11"/>
  <c r="BK126" i="14"/>
  <c r="J126" i="14"/>
  <c r="J98" i="14" s="1"/>
  <c r="J98" i="15"/>
  <c r="AN115" i="1"/>
  <c r="AU94" i="1"/>
  <c r="BD94" i="1"/>
  <c r="W33" i="1" s="1"/>
  <c r="BA94" i="1"/>
  <c r="W30" i="1" s="1"/>
  <c r="AZ98" i="1"/>
  <c r="AV98" i="1" s="1"/>
  <c r="AT98" i="1" s="1"/>
  <c r="AZ101" i="1"/>
  <c r="AV101" i="1" s="1"/>
  <c r="AT101" i="1" s="1"/>
  <c r="AZ107" i="1"/>
  <c r="AV107" i="1" s="1"/>
  <c r="AT107" i="1" s="1"/>
  <c r="AZ95" i="1"/>
  <c r="AV95" i="1"/>
  <c r="BC94" i="1"/>
  <c r="W32" i="1" s="1"/>
  <c r="J32" i="9"/>
  <c r="AG106" i="1" s="1"/>
  <c r="AN106" i="1" s="1"/>
  <c r="J32" i="5"/>
  <c r="AG100" i="1" s="1"/>
  <c r="AN100" i="1" s="1"/>
  <c r="J32" i="11"/>
  <c r="AG109" i="1" s="1"/>
  <c r="AN109" i="1" s="1"/>
  <c r="AZ110" i="1"/>
  <c r="AV110" i="1"/>
  <c r="AT110" i="1" s="1"/>
  <c r="AZ113" i="1"/>
  <c r="AV113" i="1" s="1"/>
  <c r="AT113" i="1" s="1"/>
  <c r="AZ104" i="1"/>
  <c r="AV104" i="1" s="1"/>
  <c r="AT104" i="1" s="1"/>
  <c r="AW95" i="1"/>
  <c r="J32" i="6"/>
  <c r="AG102" i="1" s="1"/>
  <c r="AN102" i="1" s="1"/>
  <c r="J32" i="8"/>
  <c r="AG105" i="1" s="1"/>
  <c r="AN105" i="1" s="1"/>
  <c r="BB94" i="1"/>
  <c r="W31" i="1"/>
  <c r="J98" i="8" l="1"/>
  <c r="J98" i="11"/>
  <c r="J98" i="4"/>
  <c r="J41" i="5"/>
  <c r="J41" i="9"/>
  <c r="J41" i="4"/>
  <c r="J41" i="11"/>
  <c r="J41" i="6"/>
  <c r="J41" i="8"/>
  <c r="AX94" i="1"/>
  <c r="AZ94" i="1"/>
  <c r="AV94" i="1" s="1"/>
  <c r="AK29" i="1" s="1"/>
  <c r="J32" i="2"/>
  <c r="AG96" i="1"/>
  <c r="AN96" i="1" s="1"/>
  <c r="J32" i="10"/>
  <c r="AG108" i="1" s="1"/>
  <c r="AN108" i="1" s="1"/>
  <c r="AG104" i="1"/>
  <c r="AN104" i="1"/>
  <c r="J32" i="14"/>
  <c r="AG114" i="1"/>
  <c r="AN114" i="1" s="1"/>
  <c r="AW94" i="1"/>
  <c r="AK30" i="1" s="1"/>
  <c r="AY94" i="1"/>
  <c r="J32" i="7"/>
  <c r="AG103" i="1"/>
  <c r="AN103" i="1" s="1"/>
  <c r="J32" i="12"/>
  <c r="AG111" i="1" s="1"/>
  <c r="AN111" i="1" s="1"/>
  <c r="AG98" i="1"/>
  <c r="AN98" i="1"/>
  <c r="J32" i="13"/>
  <c r="AG112" i="1"/>
  <c r="AN112" i="1" s="1"/>
  <c r="AT95" i="1"/>
  <c r="J41" i="10" l="1"/>
  <c r="J41" i="13"/>
  <c r="J41" i="2"/>
  <c r="J41" i="12"/>
  <c r="J41" i="14"/>
  <c r="J41" i="7"/>
  <c r="AG110" i="1"/>
  <c r="AN110" i="1"/>
  <c r="AT94" i="1"/>
  <c r="W29" i="1"/>
  <c r="AG107" i="1"/>
  <c r="AN107" i="1"/>
  <c r="AG113" i="1"/>
  <c r="AN113" i="1"/>
  <c r="AG95" i="1"/>
  <c r="AN95" i="1"/>
  <c r="AG101" i="1"/>
  <c r="AN101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<sst xmlns="http://schemas.openxmlformats.org/spreadsheetml/2006/main" count="11626" uniqueCount="1063">
  <si>
    <t>Export Komplet</t>
  </si>
  <si>
    <t/>
  </si>
  <si>
    <t>2.0</t>
  </si>
  <si>
    <t>ZAMOK</t>
  </si>
  <si>
    <t>False</t>
  </si>
  <si>
    <t>{659c070b-5e39-4d37-b889-f57b137b8be1}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</si>
  <si>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</si>
  <si>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</si>
  <si>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</si>
  <si>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</si>
  <si>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</si>
  <si>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</si>
  <si>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</si>
  <si>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</si>
  <si>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2020/12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</si>
  <si>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</si>
  <si>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</si>
  <si>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mostních objektů na trati Litoměřice - Česká Lípa</t>
  </si>
  <si>
    <t>KSO:</t>
  </si>
  <si>
    <t>CC-CZ:</t>
  </si>
  <si>
    <t>Místo:</t>
  </si>
  <si>
    <t xml:space="preserve"> </t>
  </si>
  <si>
    <t>Datum:</t>
  </si>
  <si>
    <t>14. 7. 2020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</si>
  <si>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</si>
  <si>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</si>
  <si>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</si>
  <si>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</si>
  <si>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</si>
  <si>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</si>
  <si>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</si>
  <si>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</si>
  <si>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</si>
  <si>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</si>
  <si>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</si>
  <si>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</si>
  <si>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</si>
  <si>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</si>
  <si>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</si>
  <si>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</si>
  <si>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</si>
  <si>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</si>
  <si>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</si>
  <si>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</si>
  <si>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</si>
  <si>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</si>
  <si>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</si>
  <si>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</si>
  <si>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</si>
  <si>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</si>
  <si>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</si>
  <si>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</si>
  <si>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</si>
  <si>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</si>
  <si>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</si>
  <si>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</si>
  <si>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</si>
  <si>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</si>
  <si>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</si>
  <si>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</si>
  <si>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</si>
  <si>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</si>
  <si>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</si>
  <si>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</si>
  <si>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</si>
  <si>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</si>
  <si>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</si>
  <si>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</si>
  <si>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</si>
  <si>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</si>
  <si>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</si>
  <si>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</si>
  <si>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</si>
  <si>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</si>
  <si>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</si>
  <si>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</si>
  <si>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</si>
  <si>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2020/12/01</t>
  </si>
  <si>
    <t>SO 01 - Most v km 46,021</t>
  </si>
  <si>
    <t>STA</t>
  </si>
  <si>
    <t>1</t>
  </si>
  <si>
    <t>{0bf8af97-e297-4a2c-9bea-6bdcea44d9c0}</t>
  </si>
  <si>
    <t>2</t>
  </si>
  <si>
    <t>/</t>
  </si>
  <si>
    <t>2020/12/1.1/SO 01</t>
  </si>
  <si>
    <t>Stavební část</t>
  </si>
  <si>
    <t>Soupis</t>
  </si>
  <si>
    <t>{9f60e4e6-5dca-4559-a08b-6c7a928992d0}</t>
  </si>
  <si>
    <t>2020/12/1.2/SO 01</t>
  </si>
  <si>
    <t>Vedlejší rozpočtové náklady</t>
  </si>
  <si>
    <t>{3731e3a0-4281-461c-a700-5d8bad79f2ec}</t>
  </si>
  <si>
    <t>2020/12/02/SO 02</t>
  </si>
  <si>
    <t>Most v km 46,094</t>
  </si>
  <si>
    <t>{76d3f3f1-69e4-4b83-a131-25cfd0d87a93}</t>
  </si>
  <si>
    <t>2020/12/2.1/SO 02</t>
  </si>
  <si>
    <t>{370f5e37-40b0-4fa5-9940-7c82717af29a}</t>
  </si>
  <si>
    <t>2020/12/2.2/SO 02</t>
  </si>
  <si>
    <t>{a414929e-5167-4e0b-934f-96f68ca089d7}</t>
  </si>
  <si>
    <t>2020/12/03/SO 03</t>
  </si>
  <si>
    <t>Most v km 65,565</t>
  </si>
  <si>
    <t>{7b9e6c9d-6513-4766-9819-bf4316431eb9}</t>
  </si>
  <si>
    <t>2020/12/3.1/SO 03</t>
  </si>
  <si>
    <t>{2742575b-a6e5-4549-adb4-4ea9627dea80}</t>
  </si>
  <si>
    <t>2020/12/3.2/SO 03</t>
  </si>
  <si>
    <t>{0947bbcd-f0b0-490a-9b01-83d82e928d74}</t>
  </si>
  <si>
    <t>2020/12/04/SO 04</t>
  </si>
  <si>
    <t>Most v km 66,871</t>
  </si>
  <si>
    <t>{d6f11ab6-ec17-46f9-90fe-4202a583a46f}</t>
  </si>
  <si>
    <t>2020/12/4.1/SO 04</t>
  </si>
  <si>
    <t>{543892a4-c843-4fe5-9a61-e9308ed2efb9}</t>
  </si>
  <si>
    <t>2020/12/4.2/SO 04</t>
  </si>
  <si>
    <t>{20fc8d9b-bd5e-4ed0-8f80-735e9001bb5e}</t>
  </si>
  <si>
    <t>2020/12/05/SO 05</t>
  </si>
  <si>
    <t>Most v km 68,067</t>
  </si>
  <si>
    <t>{3a2c5439-5294-4d85-a793-1f82cf21de7e}</t>
  </si>
  <si>
    <t>2020/12/5.1/SO 05</t>
  </si>
  <si>
    <t>{75431bab-8f64-43de-8071-7547bf66e0a3}</t>
  </si>
  <si>
    <t>2020/12/5.2/SO 05</t>
  </si>
  <si>
    <t>Vedlejí rozpočtové náklady</t>
  </si>
  <si>
    <t>{6c1e2485-35a7-4a86-81cb-08c24c0d3ca0}</t>
  </si>
  <si>
    <t>2020/12/06/SO 06</t>
  </si>
  <si>
    <t>Propustek v km 71,970</t>
  </si>
  <si>
    <t>{54f0f62f-9032-4def-b408-10434153ac39}</t>
  </si>
  <si>
    <t>2020/12/6.1/SO 06</t>
  </si>
  <si>
    <t>{c9943f8e-a6c1-48ed-b366-25adb1c4fa85}</t>
  </si>
  <si>
    <t>2020/12/6.2/SO 06</t>
  </si>
  <si>
    <t>{120a30f5-eb49-4cf1-b406-8900454f6586}</t>
  </si>
  <si>
    <t>2020/12/07/SO 07</t>
  </si>
  <si>
    <t>Propustek v km 76,447</t>
  </si>
  <si>
    <t>{da9cccd7-2a8f-4a04-856b-b3fdd3c80054}</t>
  </si>
  <si>
    <t>2020/12/7.1/SO 07</t>
  </si>
  <si>
    <t>{fdefb784-9987-4d51-ab5a-00e9c8b19abe}</t>
  </si>
  <si>
    <t>2020/12/7.2/SO 07</t>
  </si>
  <si>
    <t>{6b865251-980a-401a-9bea-3f45d9735b0a}</t>
  </si>
  <si>
    <t>KRYCÍ LIST SOUPISU PRACÍ</t>
  </si>
  <si>
    <t>Objekt:</t>
  </si>
  <si>
    <t>2020/12/01 - SO 01 - Most v km 46,021</t>
  </si>
  <si>
    <t>Soupis:</t>
  </si>
  <si>
    <t>2020/12/1.1/SO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</si>
  <si>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</si>
  <si>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</si>
  <si>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</si>
  <si>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</si>
  <si>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</si>
  <si>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</si>
  <si>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</si>
  <si>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2 - Zakládání</t>
  </si>
  <si>
    <t xml:space="preserve">    3 - Svislé a kompletní konstrukce</t>
  </si>
  <si>
    <t xml:space="preserve">    4 - Vodorovné konstrukce</t>
  </si>
  <si>
    <t xml:space="preserve">    8 - Přibetonávka opěr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</si>
  <si>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</si>
  <si>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</si>
  <si>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</si>
  <si>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</si>
  <si>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</si>
  <si>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</si>
  <si>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</si>
  <si>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</si>
  <si>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</si>
  <si>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</si>
  <si>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</si>
  <si>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</si>
  <si>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</si>
  <si>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</si>
  <si>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</si>
  <si>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</si>
  <si>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</si>
  <si>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</si>
  <si>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</si>
  <si>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</si>
  <si>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</si>
  <si>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</si>
  <si>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</si>
  <si>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</si>
  <si>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2020 01</t>
  </si>
  <si>
    <t>4</t>
  </si>
  <si>
    <t>-1348059153</t>
  </si>
  <si>
    <t>111201401</t>
  </si>
  <si>
    <t>Spálení křovin a stromů průměru kmene do 100 mm</t>
  </si>
  <si>
    <t>1979758003</t>
  </si>
  <si>
    <t>3</t>
  </si>
  <si>
    <t>122312511</t>
  </si>
  <si>
    <t>Odkopávky a prokopávky nezapažené pro železnice v soudržné hornině třídy těžitelnosti II, skupiny 4 objem do 10 m3 ručně</t>
  </si>
  <si>
    <t>m3</t>
  </si>
  <si>
    <t>245572804</t>
  </si>
  <si>
    <t>VV</t>
  </si>
  <si>
    <t>"podél křídel" 4*4</t>
  </si>
  <si>
    <t>"za čelní zdí vlevo"5*1</t>
  </si>
  <si>
    <t>"výkop pro dlažbu" 97*0,3</t>
  </si>
  <si>
    <t>Součet</t>
  </si>
  <si>
    <t>151301101</t>
  </si>
  <si>
    <t>Zřízení hnaného pažení a rozepření stěn rýh hl do 2 m</t>
  </si>
  <si>
    <t>2107848190</t>
  </si>
  <si>
    <t>"pro zřízení říms" 5*2*1</t>
  </si>
  <si>
    <t>5</t>
  </si>
  <si>
    <t>151301111</t>
  </si>
  <si>
    <t>Odstranění hnaného pažení a rozepření stěn rýh hl do 2 m</t>
  </si>
  <si>
    <t>43971620</t>
  </si>
  <si>
    <t>6</t>
  </si>
  <si>
    <t>162211211</t>
  </si>
  <si>
    <t>Vodorovné přemístění do 10 m nošením výkopku z horniny třídy těžitelnosti II, skupiny 4 a 5</t>
  </si>
  <si>
    <t>909350533</t>
  </si>
  <si>
    <t>7</t>
  </si>
  <si>
    <t>182151112</t>
  </si>
  <si>
    <t>Svahování v zářezech v hornině třídy těžitelnosti II, skupiny 4 a 5</t>
  </si>
  <si>
    <t>1237431590</t>
  </si>
  <si>
    <t>(21+10+8,4)*5</t>
  </si>
  <si>
    <t>8</t>
  </si>
  <si>
    <t>182311123</t>
  </si>
  <si>
    <t>Rozprostření ornice ve svahu přes 1:5 tl vrstvy do 200 mm ručně</t>
  </si>
  <si>
    <t>1870882909</t>
  </si>
  <si>
    <t>9</t>
  </si>
  <si>
    <t>938131111</t>
  </si>
  <si>
    <t>Odstranění přebytečné zeminy (nánosů) u říms průčelního zdiva a křídel ručně</t>
  </si>
  <si>
    <t>161888514</t>
  </si>
  <si>
    <t>"za křídli" 4*7*0,3</t>
  </si>
  <si>
    <t>Zakládání</t>
  </si>
  <si>
    <t>10</t>
  </si>
  <si>
    <t>282604112</t>
  </si>
  <si>
    <t>Injektování aktivovanými směsmi vysokotlaké vzestupné tlakem do 2 MPa</t>
  </si>
  <si>
    <t>hod</t>
  </si>
  <si>
    <t>-1700493733</t>
  </si>
  <si>
    <t>(160)*0,4</t>
  </si>
  <si>
    <t>11</t>
  </si>
  <si>
    <t>M</t>
  </si>
  <si>
    <t>58521113</t>
  </si>
  <si>
    <t>cement portlandský CEM I 52,5MPa</t>
  </si>
  <si>
    <t>t</t>
  </si>
  <si>
    <t>1128463452</t>
  </si>
  <si>
    <t>(40+80)*0,1</t>
  </si>
  <si>
    <t>12</t>
  </si>
  <si>
    <t>24552555</t>
  </si>
  <si>
    <t>přísada do betonových injektáží</t>
  </si>
  <si>
    <t>kg</t>
  </si>
  <si>
    <t>2026717992</t>
  </si>
  <si>
    <t>"0,8% z poměru cementu" (12000/100)*0,8</t>
  </si>
  <si>
    <t>13</t>
  </si>
  <si>
    <t>977131119</t>
  </si>
  <si>
    <t>Vrty příklepovými vrtáky D do 32 mm do cihelného zdiva nebo prostého betonu</t>
  </si>
  <si>
    <t>m</t>
  </si>
  <si>
    <t>-1194059876</t>
  </si>
  <si>
    <t>P</t>
  </si>
  <si>
    <t>Poznámka k položce:_x000D_
Poznámka k položce: vrty rastr 1vrt/1m2 délka 0,5m. Vrty základů délka 0,6m</t>
  </si>
  <si>
    <t>"40vrtů základů " 40*1*0,6</t>
  </si>
  <si>
    <t>"120 vrtů opěr" (40*2)*1,5*0,5</t>
  </si>
  <si>
    <t>Svislé a kompletní konstrukce</t>
  </si>
  <si>
    <t>14</t>
  </si>
  <si>
    <t>317171126</t>
  </si>
  <si>
    <t>Kotvení monolitického betonu římsy do mostovky kotvou do vývrtu</t>
  </si>
  <si>
    <t>kus</t>
  </si>
  <si>
    <t>123202875</t>
  </si>
  <si>
    <t>Poznámka k položce:_x000D_
Poznámka k položce: 2ks/bm římsy</t>
  </si>
  <si>
    <t>16*2</t>
  </si>
  <si>
    <t>13021039</t>
  </si>
  <si>
    <t>tyč ocelová žebírková DIN 488 výztuž do betonu D 25mm</t>
  </si>
  <si>
    <t>946285235</t>
  </si>
  <si>
    <t>Poznámka k položce:_x000D_
Poznámka k položce: Hmotnost: 3,85 kg/m</t>
  </si>
  <si>
    <t>32*0,7*0,00385</t>
  </si>
  <si>
    <t>16</t>
  </si>
  <si>
    <t>317321118</t>
  </si>
  <si>
    <t>Mostní římsy ze ŽB C 30/37</t>
  </si>
  <si>
    <t>1820592863</t>
  </si>
  <si>
    <t>Poznámka k položce:_x000D_
Poznámka k položce: ŽB římsa tvaru L tl.0,4-0,5 výška 0,6m základna 1,0m</t>
  </si>
  <si>
    <t>2*8*(0,5*0,6)</t>
  </si>
  <si>
    <t>17</t>
  </si>
  <si>
    <t>317353121</t>
  </si>
  <si>
    <t>Bednění mostních říms všech tvarů - zřízení</t>
  </si>
  <si>
    <t>284113621</t>
  </si>
  <si>
    <t>2*(16)</t>
  </si>
  <si>
    <t>18</t>
  </si>
  <si>
    <t>317353221</t>
  </si>
  <si>
    <t>Bednění mostních říms všech tvarů - odstranění</t>
  </si>
  <si>
    <t>-582276476</t>
  </si>
  <si>
    <t>19</t>
  </si>
  <si>
    <t>317361116</t>
  </si>
  <si>
    <t>Výztuž mostních říms z betonářské oceli 10 505</t>
  </si>
  <si>
    <t>1053940563</t>
  </si>
  <si>
    <t>4,8*0,10</t>
  </si>
  <si>
    <t>20</t>
  </si>
  <si>
    <t>334951113</t>
  </si>
  <si>
    <t>Podpěrné skruže dočasné ze dřeva z hranolů - zřízení</t>
  </si>
  <si>
    <t>968798694</t>
  </si>
  <si>
    <t>Poznámka k položce:_x000D_
Poznámka k položce: podepření bednění říms</t>
  </si>
  <si>
    <t>334952113</t>
  </si>
  <si>
    <t>Podpěrné skruže dočasné ze dřeva z hranolů - odstranění</t>
  </si>
  <si>
    <t>142192720</t>
  </si>
  <si>
    <t>Vodorovné konstrukce</t>
  </si>
  <si>
    <t>22</t>
  </si>
  <si>
    <t>113105113</t>
  </si>
  <si>
    <t>Rozebrání dlažeb z lomového kamene kladených na MC vyspárované MC</t>
  </si>
  <si>
    <t>1673375426</t>
  </si>
  <si>
    <t>Poznámka k položce:_x000D_
50% pozůstatku dlažby</t>
  </si>
  <si>
    <t>97,2*0,5</t>
  </si>
  <si>
    <t>23</t>
  </si>
  <si>
    <t>451314111</t>
  </si>
  <si>
    <t>Podklad pod dlažbu z betonu prostého C 20/25 tl přes 200 do 250 mm</t>
  </si>
  <si>
    <t>-1702571782</t>
  </si>
  <si>
    <t>"mezi opěry" 4*12,3</t>
  </si>
  <si>
    <t>"mezi křídly" (6*4)*2</t>
  </si>
  <si>
    <t>24</t>
  </si>
  <si>
    <t>451571221</t>
  </si>
  <si>
    <t>Podklad pod dlažbu ze štěrkopísku tl do 100 mm</t>
  </si>
  <si>
    <t>-724181533</t>
  </si>
  <si>
    <t>25</t>
  </si>
  <si>
    <t>465511512</t>
  </si>
  <si>
    <t>Dlažba z lomového kamene do malty s vyplněním spár maltou a vyspárováním plocha do 20 m2 tl 250 mm</t>
  </si>
  <si>
    <t>713147252</t>
  </si>
  <si>
    <t>Přibetonávka opěr</t>
  </si>
  <si>
    <t>26</t>
  </si>
  <si>
    <t>132212112</t>
  </si>
  <si>
    <t>Hloubení rýh š do 800 mm v nesoudržných horninách třídy těžitelnosti I, skupiny 3 ručně</t>
  </si>
  <si>
    <t>1594708135</t>
  </si>
  <si>
    <t>"betonové prahy dlažby" 2*(6*0,3*0,6)</t>
  </si>
  <si>
    <t>27</t>
  </si>
  <si>
    <t>274313811</t>
  </si>
  <si>
    <t>Základové pásy z betonu tř. C 25/30</t>
  </si>
  <si>
    <t>-595211268</t>
  </si>
  <si>
    <t>Ostatní konstrukce a práce, bourání</t>
  </si>
  <si>
    <t>28</t>
  </si>
  <si>
    <t>911121211</t>
  </si>
  <si>
    <t>Výroba ocelového zábradli při opravách mostů</t>
  </si>
  <si>
    <t>1823265074</t>
  </si>
  <si>
    <t>2*8</t>
  </si>
  <si>
    <t>29</t>
  </si>
  <si>
    <t>911121311</t>
  </si>
  <si>
    <t>Montáž ocelového zábradli při opravách mostů</t>
  </si>
  <si>
    <t>69012768</t>
  </si>
  <si>
    <t>30</t>
  </si>
  <si>
    <t>13010432</t>
  </si>
  <si>
    <t>úhelník ocelový rovnostranný jakost 11 375 80x80x6mm</t>
  </si>
  <si>
    <t>-1672230020</t>
  </si>
  <si>
    <t>((10*1,1)*0,00963)*2</t>
  </si>
  <si>
    <t>31</t>
  </si>
  <si>
    <t>13010428</t>
  </si>
  <si>
    <t>úhelník ocelový rovnostranný jakost 11 375 70x70x6mm</t>
  </si>
  <si>
    <t>-1541024709</t>
  </si>
  <si>
    <t>Poznámka k položce:_x000D_
Poznámka k položce: Hmotnost: 6,40 kg/m</t>
  </si>
  <si>
    <t>((8*3)*0,00739)*2</t>
  </si>
  <si>
    <t>32</t>
  </si>
  <si>
    <t>13611238</t>
  </si>
  <si>
    <t>plech ocelový hladký jakost S 235 JR tl 15mm tabule</t>
  </si>
  <si>
    <t>-933655352</t>
  </si>
  <si>
    <t>Poznámka k položce:_x000D_
Poznámka k položce: Hmotnost 720 kg/kus</t>
  </si>
  <si>
    <t>(0,0625*0,096)*10</t>
  </si>
  <si>
    <t>33</t>
  </si>
  <si>
    <t>451476111</t>
  </si>
  <si>
    <t>Podkladní vrstva pod ložiska z plastbetonu první vrstva tl 10 mm</t>
  </si>
  <si>
    <t>934493927</t>
  </si>
  <si>
    <t>Poznámka k položce:_x000D_
Poznámka k položce: podlití sloupků zábradlí</t>
  </si>
  <si>
    <t>10*(0,3*0,3)</t>
  </si>
  <si>
    <t>34</t>
  </si>
  <si>
    <t>451476112</t>
  </si>
  <si>
    <t>Podkladní vrstva pod ložiska z plastbetonu další vrstvy tl 10 mm</t>
  </si>
  <si>
    <t>-1722041278</t>
  </si>
  <si>
    <t>0,9*3</t>
  </si>
  <si>
    <t>35</t>
  </si>
  <si>
    <t>941111121</t>
  </si>
  <si>
    <t>Montáž lešení řadového trubkového lehkého s podlahami zatížení do 200 kg/m2 š do 1,2 m v do 10 m</t>
  </si>
  <si>
    <t>217532540</t>
  </si>
  <si>
    <t>298</t>
  </si>
  <si>
    <t>36</t>
  </si>
  <si>
    <t>941111221</t>
  </si>
  <si>
    <t>Příplatek k lešení řadovému trubkovému lehkému s podlahami š 1,2 m v 10 m za první a ZKD den použití</t>
  </si>
  <si>
    <t>1905386195</t>
  </si>
  <si>
    <t>298*30</t>
  </si>
  <si>
    <t>37</t>
  </si>
  <si>
    <t>941111821</t>
  </si>
  <si>
    <t>Demontáž lešení řadového trubkového lehkého s podlahami zatížení do 200 kg/m2 š do 1,2 m v do 10 m</t>
  </si>
  <si>
    <t>-958670136</t>
  </si>
  <si>
    <t>38</t>
  </si>
  <si>
    <t>985121101</t>
  </si>
  <si>
    <t>Tryskání degradovaného betonu stěn a rubu kleneb sušeným pískem</t>
  </si>
  <si>
    <t>-1153651524</t>
  </si>
  <si>
    <t>2,82*12,4 "OP1"</t>
  </si>
  <si>
    <t>2,82*12,4 "OP2"</t>
  </si>
  <si>
    <t>8,8*12,4 "Klenba"</t>
  </si>
  <si>
    <t>7*3,5*2 "čela"</t>
  </si>
  <si>
    <t>(6,8*5,21)/2 "Levé Křídlo OP1"</t>
  </si>
  <si>
    <t>(6,8*5,21)/2 "Pravé křídlo OP1"</t>
  </si>
  <si>
    <t>(6,8*5,21)/2 "Levé Křídlo OP2"</t>
  </si>
  <si>
    <t>(6,8*5,21)/2 "Pravé Křídlo OP2"</t>
  </si>
  <si>
    <t>39</t>
  </si>
  <si>
    <t>985142212</t>
  </si>
  <si>
    <t>Vysekání spojovací hmoty ze spár zdiva hl přes 40 mm dl do 12 m/m2</t>
  </si>
  <si>
    <t>932975398</t>
  </si>
  <si>
    <t>Poznámka k položce:_x000D_
80%zdiva</t>
  </si>
  <si>
    <t>8,8*12,4*0,1 "Klenba 10%"</t>
  </si>
  <si>
    <t>200,704*0,8 'Přepočtené koeficientem množství</t>
  </si>
  <si>
    <t>40</t>
  </si>
  <si>
    <t>985232112</t>
  </si>
  <si>
    <t>Hloubkové spárování zdiva aktivovanou maltou spára hl do 80 mm dl do 12 m/m2</t>
  </si>
  <si>
    <t>-641769152</t>
  </si>
  <si>
    <t>41</t>
  </si>
  <si>
    <t>985223211</t>
  </si>
  <si>
    <t>Přezdívání kamenného zdiva do aktivované malty do 3 m3</t>
  </si>
  <si>
    <t>751039657</t>
  </si>
  <si>
    <t>"KL2" 10*0,5</t>
  </si>
  <si>
    <t>"KL1" 4*0,5</t>
  </si>
  <si>
    <t>"lokální opravy" 3*0,5</t>
  </si>
  <si>
    <t>42</t>
  </si>
  <si>
    <t>114203201</t>
  </si>
  <si>
    <t>Očištění lomového kamene nebo betonových tvárnic od hlíny nebo písku</t>
  </si>
  <si>
    <t>1250303344</t>
  </si>
  <si>
    <t>43</t>
  </si>
  <si>
    <t>114203301</t>
  </si>
  <si>
    <t>Třídění lomového kamene nebo betonových tvárnic podle druhu, velikosti nebo tvaru</t>
  </si>
  <si>
    <t>-775722148</t>
  </si>
  <si>
    <t>44</t>
  </si>
  <si>
    <t>114203401</t>
  </si>
  <si>
    <t>Srovnání lomového kamene nebo betonových tvárnic s přemístěním do 10 m</t>
  </si>
  <si>
    <t>1592591317</t>
  </si>
  <si>
    <t>45</t>
  </si>
  <si>
    <t>58381079</t>
  </si>
  <si>
    <t>hranoly lámané pro řádkové zdivo 20x20x40cm</t>
  </si>
  <si>
    <t>1799900306</t>
  </si>
  <si>
    <t>Poznámka k položce:_x000D_
dopnění kamene</t>
  </si>
  <si>
    <t>8,5*0,1*2,3</t>
  </si>
  <si>
    <t>46</t>
  </si>
  <si>
    <t>981511113</t>
  </si>
  <si>
    <t>Demolice konstrukcí objektů z kamenného zdiva postupným rozebíráním</t>
  </si>
  <si>
    <t>292523487</t>
  </si>
  <si>
    <t>"rozebrání nadřímsové zdi pro zřízení římsy ŽB" 8*0,5*0,5</t>
  </si>
  <si>
    <t>47</t>
  </si>
  <si>
    <t>985441112</t>
  </si>
  <si>
    <t>Přídavná šroubovitá nerezová výztuž 1 táhlo D 6 mm v drážce v cihelném zdivu hl do 70 mm</t>
  </si>
  <si>
    <t>-1116938419</t>
  </si>
  <si>
    <t>(3*10)+(2*18)</t>
  </si>
  <si>
    <t>997</t>
  </si>
  <si>
    <t>Přesun sutě</t>
  </si>
  <si>
    <t>48</t>
  </si>
  <si>
    <t>997006512</t>
  </si>
  <si>
    <t>Vodorovné doprava suti s naložením a složením na skládku do 1 km</t>
  </si>
  <si>
    <t>664444259</t>
  </si>
  <si>
    <t>127</t>
  </si>
  <si>
    <t>49</t>
  </si>
  <si>
    <t>997006519</t>
  </si>
  <si>
    <t>Příplatek k vodorovnému přemístění suti na skládku ZKD 1 km přes 1 km</t>
  </si>
  <si>
    <t>-949381961</t>
  </si>
  <si>
    <t>127*20</t>
  </si>
  <si>
    <t>50</t>
  </si>
  <si>
    <t>997013801</t>
  </si>
  <si>
    <t>Poplatek za uložení na skládce (skládkovné) stavebního odpadu betonového kód odpadu 170 101</t>
  </si>
  <si>
    <t>1016201987</t>
  </si>
  <si>
    <t>51</t>
  </si>
  <si>
    <t>997211111</t>
  </si>
  <si>
    <t>Svislá doprava suti na v 3,5 m</t>
  </si>
  <si>
    <t>-71635751</t>
  </si>
  <si>
    <t>52</t>
  </si>
  <si>
    <t>997221611</t>
  </si>
  <si>
    <t>Nakládání suti na dopravní prostředky pro vodorovnou dopravu</t>
  </si>
  <si>
    <t>1815914767</t>
  </si>
  <si>
    <t>998</t>
  </si>
  <si>
    <t>Přesun hmot</t>
  </si>
  <si>
    <t>53</t>
  </si>
  <si>
    <t>998153211</t>
  </si>
  <si>
    <t>Přesun hmot ruční pro samostatné zdi a valy zděné nebo betonové monolitické v do 12 m</t>
  </si>
  <si>
    <t>-1917790368</t>
  </si>
  <si>
    <t>Poznámka k položce:_x000D_
10%</t>
  </si>
  <si>
    <t>241*0,1</t>
  </si>
  <si>
    <t>54</t>
  </si>
  <si>
    <t>998212111</t>
  </si>
  <si>
    <t>Přesun hmot pro mosty zděné, monolitické betonové nebo ocelové v do 20 m</t>
  </si>
  <si>
    <t>-820068326</t>
  </si>
  <si>
    <t>55</t>
  </si>
  <si>
    <t>998212191</t>
  </si>
  <si>
    <t>Příplatek k přesunu hmot pro mosty zděné nebo monolitické za zvětšený přesun do 1000 m</t>
  </si>
  <si>
    <t>-729632262</t>
  </si>
  <si>
    <t>2020/12/1.2/SO 01 -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</si>
  <si>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</si>
  <si>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</si>
  <si>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</si>
  <si>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</si>
  <si>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</si>
  <si>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</si>
  <si>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VRN3</t>
  </si>
  <si>
    <t>Zařízení staveniště</t>
  </si>
  <si>
    <t>030001000</t>
  </si>
  <si>
    <t>soubor</t>
  </si>
  <si>
    <t>-461475876</t>
  </si>
  <si>
    <t>032403000</t>
  </si>
  <si>
    <t>Provizorní komunikace</t>
  </si>
  <si>
    <t>-849372225</t>
  </si>
  <si>
    <t>034002000</t>
  </si>
  <si>
    <t>Zabezpečení staveniště</t>
  </si>
  <si>
    <t>1864353856</t>
  </si>
  <si>
    <t>039002000</t>
  </si>
  <si>
    <t>Zrušení zařízení staveniště</t>
  </si>
  <si>
    <t>-896862373</t>
  </si>
  <si>
    <t>VRN4</t>
  </si>
  <si>
    <t>Inženýrská činnost</t>
  </si>
  <si>
    <t>041903000</t>
  </si>
  <si>
    <t>Dozor jiné osoby</t>
  </si>
  <si>
    <t>32286963</t>
  </si>
  <si>
    <t>VRN6</t>
  </si>
  <si>
    <t>Územní vlivy</t>
  </si>
  <si>
    <t>060001000</t>
  </si>
  <si>
    <t>-1080832771</t>
  </si>
  <si>
    <t>Poznámka k položce:_x000D_
Poznámka k položce: pronájem přístupových ploch a rekultivace</t>
  </si>
  <si>
    <t>VRN7</t>
  </si>
  <si>
    <t>Provozní vlivy</t>
  </si>
  <si>
    <t>074002000</t>
  </si>
  <si>
    <t>Železniční a městský kolejový provoz</t>
  </si>
  <si>
    <t>1145632465</t>
  </si>
  <si>
    <t>2020/12/02/SO 02 - Most v km 46,094</t>
  </si>
  <si>
    <t>2020/12/2.1/SO 02 - Stavební část</t>
  </si>
  <si>
    <t xml:space="preserve">      8 - Přibetonávka opěr</t>
  </si>
  <si>
    <t>427492215</t>
  </si>
  <si>
    <t>-103658463</t>
  </si>
  <si>
    <t>-1065651590</t>
  </si>
  <si>
    <t>254653112</t>
  </si>
  <si>
    <t>-182369512</t>
  </si>
  <si>
    <t>-1127261305</t>
  </si>
  <si>
    <t>10+5+9,3</t>
  </si>
  <si>
    <t>2091726422</t>
  </si>
  <si>
    <t>(24,3)*5</t>
  </si>
  <si>
    <t>705187653</t>
  </si>
  <si>
    <t>2076755617</t>
  </si>
  <si>
    <t>"za křídli" 4*7,8*0,3</t>
  </si>
  <si>
    <t>731339372</t>
  </si>
  <si>
    <t>"mostní"16*2</t>
  </si>
  <si>
    <t>"na křídlech" (7,8*2)*4</t>
  </si>
  <si>
    <t>1865458848</t>
  </si>
  <si>
    <t>94,4*0,7*0,00385</t>
  </si>
  <si>
    <t>67952502</t>
  </si>
  <si>
    <t>"mostní římsy"2*8*(0,5*0,6)</t>
  </si>
  <si>
    <t>"římsy křídel"4*(7,8*0,5*0,3)</t>
  </si>
  <si>
    <t>1771072929</t>
  </si>
  <si>
    <t>"římsy křídel"4*(2*7,8*0,3)</t>
  </si>
  <si>
    <t>"mostní římsy"2*(16)</t>
  </si>
  <si>
    <t>186506091</t>
  </si>
  <si>
    <t>1306192988</t>
  </si>
  <si>
    <t>"římsy křídel"(4*(7,8*0,5*0,3))*0,1</t>
  </si>
  <si>
    <t>"mostní římsy" 4,8*0,10</t>
  </si>
  <si>
    <t>-1485485011</t>
  </si>
  <si>
    <t>-1414290360</t>
  </si>
  <si>
    <t>-1646407887</t>
  </si>
  <si>
    <t>9,3*0,1*2,3</t>
  </si>
  <si>
    <t>588221084</t>
  </si>
  <si>
    <t>-722209441</t>
  </si>
  <si>
    <t>2065647169</t>
  </si>
  <si>
    <t>-744759327</t>
  </si>
  <si>
    <t>-272090654</t>
  </si>
  <si>
    <t>940980205</t>
  </si>
  <si>
    <t>1308047492</t>
  </si>
  <si>
    <t>-1182241916</t>
  </si>
  <si>
    <t>291,256</t>
  </si>
  <si>
    <t>142354977</t>
  </si>
  <si>
    <t>291,256*30</t>
  </si>
  <si>
    <t>1280254554</t>
  </si>
  <si>
    <t>136663575</t>
  </si>
  <si>
    <t>-698646032</t>
  </si>
  <si>
    <t>6,8*12,4 "Klenba"</t>
  </si>
  <si>
    <t>6,5*4*2 "čela"</t>
  </si>
  <si>
    <t>(8,5*5)/2 "Levé Křídlo OP1"</t>
  </si>
  <si>
    <t>(8,5*5)/2 "Pravé křídlo OP1"</t>
  </si>
  <si>
    <t>(8,5*5)/2 "Levé Křídlo OP2"</t>
  </si>
  <si>
    <t>(8,5*5)/2 "Pravé Křídlo OP2"</t>
  </si>
  <si>
    <t>744664183</t>
  </si>
  <si>
    <t>"Vrchní části křídel" 4*(7,8*0,5*0,5)</t>
  </si>
  <si>
    <t>1650217633</t>
  </si>
  <si>
    <t>1844864219</t>
  </si>
  <si>
    <t>702267338</t>
  </si>
  <si>
    <t>-283517922</t>
  </si>
  <si>
    <t>6,8*12,40*0,1 "Klenba 10%"</t>
  </si>
  <si>
    <t>215,368*0,8 'Přepočtené koeficientem množství</t>
  </si>
  <si>
    <t>1435144451</t>
  </si>
  <si>
    <t>-59322436</t>
  </si>
  <si>
    <t>(2*18)</t>
  </si>
  <si>
    <t>985142212.R</t>
  </si>
  <si>
    <t>-141295612</t>
  </si>
  <si>
    <t>Poznámka k položce:_x000D_
Propustek v km 51,367</t>
  </si>
  <si>
    <t>50+30</t>
  </si>
  <si>
    <t>985232112.R</t>
  </si>
  <si>
    <t>1436412493</t>
  </si>
  <si>
    <t>985223211.R</t>
  </si>
  <si>
    <t>121350404</t>
  </si>
  <si>
    <t>3*0,5 "zídky"</t>
  </si>
  <si>
    <t>10*0,5"propustek</t>
  </si>
  <si>
    <t>219464801</t>
  </si>
  <si>
    <t>7*0,5*0,7 "Základ přibetonávky čela vlevo"</t>
  </si>
  <si>
    <t>1903352640</t>
  </si>
  <si>
    <t>341351311</t>
  </si>
  <si>
    <t>Zřízení jednostranného bednění nosných stěn</t>
  </si>
  <si>
    <t>126972810</t>
  </si>
  <si>
    <t>7*5</t>
  </si>
  <si>
    <t>341351312</t>
  </si>
  <si>
    <t>Odstranění jednostranného bednění nosných stěn</t>
  </si>
  <si>
    <t>1471417812</t>
  </si>
  <si>
    <t>421331491</t>
  </si>
  <si>
    <t>Příplatek k mostní předpjaté konstrukci za čerpadlo mimo dosah</t>
  </si>
  <si>
    <t>-1542009930</t>
  </si>
  <si>
    <t>894302152.R</t>
  </si>
  <si>
    <t>Stěny přibetonávek tl nad 200 mm ze ŽB se zvýšenými nároky na prostředí tř. C 25/30</t>
  </si>
  <si>
    <t>500146296</t>
  </si>
  <si>
    <t xml:space="preserve">Poznámka k položce:_x000D_
Propustek v km 51,367 </t>
  </si>
  <si>
    <t>25*0,3*1,1 "přibetonávka tl.30cm"</t>
  </si>
  <si>
    <t>985562211</t>
  </si>
  <si>
    <t>Výztuž stříkaného betonu stěn ze svařovaných sítí dvouvrstvých D drátu 2 mm velikost ok do 100 mm</t>
  </si>
  <si>
    <t>1941146601</t>
  </si>
  <si>
    <t>25*2</t>
  </si>
  <si>
    <t>985564224.R</t>
  </si>
  <si>
    <t>Kotvičky pro výztuž stříkaného betonu hl do 400 mm z oceli D 16 mm do chemické malty</t>
  </si>
  <si>
    <t>386111676</t>
  </si>
  <si>
    <t>25*4</t>
  </si>
  <si>
    <t>317171126.R</t>
  </si>
  <si>
    <t>-1126634342</t>
  </si>
  <si>
    <t>Poznámka k položce:_x000D_
Poznámka k položce: 2ks/bm římsy Propustek v km 51,367</t>
  </si>
  <si>
    <t>3*2</t>
  </si>
  <si>
    <t>13021039.R</t>
  </si>
  <si>
    <t>1078230927</t>
  </si>
  <si>
    <t>6*0,7*0,00385</t>
  </si>
  <si>
    <t>317321118.R</t>
  </si>
  <si>
    <t>-1345735858</t>
  </si>
  <si>
    <t>"mostní římsa vpravo"3*(0,5*0,6)</t>
  </si>
  <si>
    <t>317353121.R</t>
  </si>
  <si>
    <t>-1301103594</t>
  </si>
  <si>
    <t>317353221.R</t>
  </si>
  <si>
    <t>-1665603180</t>
  </si>
  <si>
    <t>317361116.R</t>
  </si>
  <si>
    <t>-1283029156</t>
  </si>
  <si>
    <t>0,9*0,1</t>
  </si>
  <si>
    <t>-1114276538</t>
  </si>
  <si>
    <t>56</t>
  </si>
  <si>
    <t>939072909</t>
  </si>
  <si>
    <t>82,780*20</t>
  </si>
  <si>
    <t>57</t>
  </si>
  <si>
    <t>540141360</t>
  </si>
  <si>
    <t>58</t>
  </si>
  <si>
    <t>1353763033</t>
  </si>
  <si>
    <t>59</t>
  </si>
  <si>
    <t>-307212446</t>
  </si>
  <si>
    <t>82,870*0,1</t>
  </si>
  <si>
    <t>60</t>
  </si>
  <si>
    <t>1469063553</t>
  </si>
  <si>
    <t>61</t>
  </si>
  <si>
    <t>227334361</t>
  </si>
  <si>
    <t>2020/12/2.2/SO 02 - Vedlejší rozpočtové náklady</t>
  </si>
  <si>
    <t>-818491675</t>
  </si>
  <si>
    <t>1446715377</t>
  </si>
  <si>
    <t>-883530822</t>
  </si>
  <si>
    <t>-1375375798</t>
  </si>
  <si>
    <t>324288839</t>
  </si>
  <si>
    <t>-1237551831</t>
  </si>
  <si>
    <t>2020/12/03/SO 03 - Most v km 65,565</t>
  </si>
  <si>
    <t>2020/12/3.1/SO 03 - Stavební část</t>
  </si>
  <si>
    <t xml:space="preserve">    6 - Úpravy povrchů, podlahy a osazování výplní</t>
  </si>
  <si>
    <t>-306664736</t>
  </si>
  <si>
    <t>1078912207</t>
  </si>
  <si>
    <t>115001106</t>
  </si>
  <si>
    <t>Převedení vody potrubím DN do 900</t>
  </si>
  <si>
    <t>1596375351</t>
  </si>
  <si>
    <t>20+40+15</t>
  </si>
  <si>
    <t>153191121</t>
  </si>
  <si>
    <t>Zřízení těsnění hradicích stěn ze zhutněné sypaniny</t>
  </si>
  <si>
    <t>1544040405</t>
  </si>
  <si>
    <t>153191131</t>
  </si>
  <si>
    <t>Odstranění těsnění hradicích stěn ze zhutněné sypaniny</t>
  </si>
  <si>
    <t>-840534198</t>
  </si>
  <si>
    <t>853004683</t>
  </si>
  <si>
    <t>862854831</t>
  </si>
  <si>
    <t>-2090857036</t>
  </si>
  <si>
    <t>321213243</t>
  </si>
  <si>
    <t>423800302</t>
  </si>
  <si>
    <t>-1930007299</t>
  </si>
  <si>
    <t>804256850</t>
  </si>
  <si>
    <t>"za křídli" 4*10*0,3</t>
  </si>
  <si>
    <t>359310241.R</t>
  </si>
  <si>
    <t xml:space="preserve">Výplň za rubem zdiva stok prostým betonem tř. C 12/15 </t>
  </si>
  <si>
    <t>-183582290</t>
  </si>
  <si>
    <t>Poznámka k položce:_x000D_
Doplnění ochrané části OP1 pod zádlažbou</t>
  </si>
  <si>
    <t>100*0,3</t>
  </si>
  <si>
    <t>1647250917</t>
  </si>
  <si>
    <t>"ochranná dlažba OP2" 30*4</t>
  </si>
  <si>
    <t>2112558734</t>
  </si>
  <si>
    <t>30*4</t>
  </si>
  <si>
    <t>-771680422</t>
  </si>
  <si>
    <t>301643060</t>
  </si>
  <si>
    <t>1116744969</t>
  </si>
  <si>
    <t>120*0,3</t>
  </si>
  <si>
    <t>-898282839</t>
  </si>
  <si>
    <t>465513117</t>
  </si>
  <si>
    <t>Oprava dlažeb z lomového kamene na maltu s vyspárováním do 20 m2 s dodáním kamene tl 200 mm</t>
  </si>
  <si>
    <t>516315963</t>
  </si>
  <si>
    <t>Poznámka k položce:_x000D_
50% oprava zadláždění koryta</t>
  </si>
  <si>
    <t>((40+15+15)*2)*0,5</t>
  </si>
  <si>
    <t>Úpravy povrchů, podlahy a osazování výplní</t>
  </si>
  <si>
    <t>636195311</t>
  </si>
  <si>
    <t>Oprava spár dlažby z lomového kamene hl do 70 mm maltou cementovou včetně vysekání</t>
  </si>
  <si>
    <t>1601013140</t>
  </si>
  <si>
    <t>Poznámka k položce:_x000D_
oprava zádlažby u OP1</t>
  </si>
  <si>
    <t>(40+15+15)*4</t>
  </si>
  <si>
    <t>138281227</t>
  </si>
  <si>
    <t>40,100*(3*0,4) "OP1"</t>
  </si>
  <si>
    <t>40,10*(3*0,4) "OP2"</t>
  </si>
  <si>
    <t>11*(3*0,4) "návodní zdivo vpravo 0P1"</t>
  </si>
  <si>
    <t>12*(3*0,4) "návodní zdivo vpravo 0P2"</t>
  </si>
  <si>
    <t>15*(3*0,4) "návodní zdivo vlevo 0P1"</t>
  </si>
  <si>
    <t>12*(3*0,4) "návodní zdivo vpravo 0P1"</t>
  </si>
  <si>
    <t>719772809</t>
  </si>
  <si>
    <t>40,100*(0,3*0,4) "OP1"</t>
  </si>
  <si>
    <t>40,10*(0,3*0,4) "OP2"</t>
  </si>
  <si>
    <t>11*(0,3*0,4) "návodní zdivo vpravo 0P1"</t>
  </si>
  <si>
    <t>12*(0,3*0,4) "návodní zdivo vpravo 0P2"</t>
  </si>
  <si>
    <t>15*(0,3*0,4) "návodní zdivo vlevo 0P1"</t>
  </si>
  <si>
    <t>12*(0,3*0,4) "návodní zdivo vpravo 0P1"</t>
  </si>
  <si>
    <t>-1614626099</t>
  </si>
  <si>
    <t>40,100*0,6 "OP1"</t>
  </si>
  <si>
    <t>40,10*0,6"OP2"</t>
  </si>
  <si>
    <t>11*0,6"návodní zdivo vpravo 0P1"</t>
  </si>
  <si>
    <t>12*0,6"návodní zdivo vpravo 0P2"</t>
  </si>
  <si>
    <t>15*0,6"návodní zdivo vlevo 0P1"</t>
  </si>
  <si>
    <t>12*0,6"návodní zdivo vpravo 0P1"</t>
  </si>
  <si>
    <t>-70173978</t>
  </si>
  <si>
    <t>866189360</t>
  </si>
  <si>
    <t>78,120*0,2*1,1</t>
  </si>
  <si>
    <t>894302193</t>
  </si>
  <si>
    <t>Příplatek za tloušťku stěn šachet ze ŽB do 200 mm</t>
  </si>
  <si>
    <t>1246094511</t>
  </si>
  <si>
    <t>-1795825857</t>
  </si>
  <si>
    <t>78,120*2</t>
  </si>
  <si>
    <t>985564224</t>
  </si>
  <si>
    <t>-298018728</t>
  </si>
  <si>
    <t>Poznámka k položce:_x000D_
4ks kotev na m2</t>
  </si>
  <si>
    <t>78,120*4</t>
  </si>
  <si>
    <t>1161533984</t>
  </si>
  <si>
    <t>Poznámka k položce:_x000D_
Poznámka k položce:vzepření bednění stěn</t>
  </si>
  <si>
    <t>78*0,1</t>
  </si>
  <si>
    <t>1817607194</t>
  </si>
  <si>
    <t>228636168</t>
  </si>
  <si>
    <t>Poznámka k položce:_x000D_
dvojnásobné přečerpávání betonové směsi</t>
  </si>
  <si>
    <t>(15,624+17,186)*2</t>
  </si>
  <si>
    <t>-1838755477</t>
  </si>
  <si>
    <t>974016498</t>
  </si>
  <si>
    <t>-891686058</t>
  </si>
  <si>
    <t>-1310094391</t>
  </si>
  <si>
    <t>-734346833</t>
  </si>
  <si>
    <t>-487623581</t>
  </si>
  <si>
    <t>999278123</t>
  </si>
  <si>
    <t>1683007981</t>
  </si>
  <si>
    <t>1590571899</t>
  </si>
  <si>
    <t>1063</t>
  </si>
  <si>
    <t>415832390</t>
  </si>
  <si>
    <t>1063*60</t>
  </si>
  <si>
    <t>1356545564</t>
  </si>
  <si>
    <t>499478281</t>
  </si>
  <si>
    <t>3,32*40,10 "OP1"</t>
  </si>
  <si>
    <t>3,92*40,10 "OP2"</t>
  </si>
  <si>
    <t>14*40,10 "Klenba"</t>
  </si>
  <si>
    <t>1,5*10,72 "čela"</t>
  </si>
  <si>
    <t>8*2+8 "Levé Křídlo OP1"</t>
  </si>
  <si>
    <t>8*2+8 "Pravé křídlo OP1"</t>
  </si>
  <si>
    <t>8*2+8 "Levé Křídlo OP2"</t>
  </si>
  <si>
    <t>8*2+8 "Pravé Křídlo OP2"</t>
  </si>
  <si>
    <t>11*2 "návodní zdivo vpravo 0P1"</t>
  </si>
  <si>
    <t>12*2 "návodní zdivo vpravo 0P2"</t>
  </si>
  <si>
    <t>15*2 "návodní zdivo vlevo 0P1"</t>
  </si>
  <si>
    <t>12*2 "návodní zdivo vpravo 0P1"</t>
  </si>
  <si>
    <t>-69951106</t>
  </si>
  <si>
    <t>14*40,10*0,1*1,02 "Klenba 10%"</t>
  </si>
  <si>
    <t>559,667*0,8 'Přepočtené koeficientem množství</t>
  </si>
  <si>
    <t>-624948335</t>
  </si>
  <si>
    <t>835343006</t>
  </si>
  <si>
    <t>Poznámka k položce:_x000D_
nároží, křídla</t>
  </si>
  <si>
    <t>"lokální opravy" 4*0,5</t>
  </si>
  <si>
    <t>-897274640</t>
  </si>
  <si>
    <t>3*16 "helifix nároží"</t>
  </si>
  <si>
    <t>4*20 "helifix v klenbě"</t>
  </si>
  <si>
    <t>-1152767104</t>
  </si>
  <si>
    <t>151036259</t>
  </si>
  <si>
    <t>462,105*20</t>
  </si>
  <si>
    <t>1113208348</t>
  </si>
  <si>
    <t>-255114189</t>
  </si>
  <si>
    <t>1507841461</t>
  </si>
  <si>
    <t>386800714</t>
  </si>
  <si>
    <t>462,105*0,1</t>
  </si>
  <si>
    <t>-646058980</t>
  </si>
  <si>
    <t>3811992</t>
  </si>
  <si>
    <t>2020/12/3.2/SO 03 - Vedlejší rozpočtové náklady</t>
  </si>
  <si>
    <t>-1416982941</t>
  </si>
  <si>
    <t>-2124679856</t>
  </si>
  <si>
    <t>1192722734</t>
  </si>
  <si>
    <t>1731730698</t>
  </si>
  <si>
    <t>-1192005162</t>
  </si>
  <si>
    <t>-1686521035</t>
  </si>
  <si>
    <t>363059822</t>
  </si>
  <si>
    <t>2020/12/04/SO 04 - Most v km 66,871</t>
  </si>
  <si>
    <t>2020/12/4.1/SO 04 - Stavební část</t>
  </si>
  <si>
    <t>-1153906165</t>
  </si>
  <si>
    <t>998349572</t>
  </si>
  <si>
    <t>143385953</t>
  </si>
  <si>
    <t>"na výtoku" 4*4</t>
  </si>
  <si>
    <t>"za čelními zdmi"5*1</t>
  </si>
  <si>
    <t>344424892</t>
  </si>
  <si>
    <t>1060428708</t>
  </si>
  <si>
    <t>-2089781557</t>
  </si>
  <si>
    <t>-1839524387</t>
  </si>
  <si>
    <t>-1888974730</t>
  </si>
  <si>
    <t>1319191696</t>
  </si>
  <si>
    <t>238277930</t>
  </si>
  <si>
    <t>14*2</t>
  </si>
  <si>
    <t>-73395883</t>
  </si>
  <si>
    <t>28*0,7*0,00385</t>
  </si>
  <si>
    <t>-1836508468</t>
  </si>
  <si>
    <t>2*7*(0,5*0,6)</t>
  </si>
  <si>
    <t>-1139784689</t>
  </si>
  <si>
    <t>2*(14)</t>
  </si>
  <si>
    <t>202092694</t>
  </si>
  <si>
    <t>-225522386</t>
  </si>
  <si>
    <t>4,2*0,10</t>
  </si>
  <si>
    <t>744945995</t>
  </si>
  <si>
    <t>864970628</t>
  </si>
  <si>
    <t>-121226347</t>
  </si>
  <si>
    <t>1226603114</t>
  </si>
  <si>
    <t>217301597</t>
  </si>
  <si>
    <t>612170896</t>
  </si>
  <si>
    <t>((8*1,1)*0,00963)*2</t>
  </si>
  <si>
    <t>-45807117</t>
  </si>
  <si>
    <t>((7*3)*0,00739)*2</t>
  </si>
  <si>
    <t>-562517303</t>
  </si>
  <si>
    <t>(0,0625*0,096)*8</t>
  </si>
  <si>
    <t>-2042235395</t>
  </si>
  <si>
    <t>8*(0,3*0,3)</t>
  </si>
  <si>
    <t>463165162</t>
  </si>
  <si>
    <t>0,72*3</t>
  </si>
  <si>
    <t>-1732578347</t>
  </si>
  <si>
    <t>194,6</t>
  </si>
  <si>
    <t>187811164</t>
  </si>
  <si>
    <t>194*30</t>
  </si>
  <si>
    <t>201517564</t>
  </si>
  <si>
    <t>-1717435897</t>
  </si>
  <si>
    <t>2063104258</t>
  </si>
  <si>
    <t>2,82*10 "OP1"</t>
  </si>
  <si>
    <t>2,87*10 "OP2"</t>
  </si>
  <si>
    <t>7,2*10 "Klenba"</t>
  </si>
  <si>
    <t>1,5*4*2 "čela"</t>
  </si>
  <si>
    <t>2,2*5,82 "Levé Křídlo OP1"</t>
  </si>
  <si>
    <t>2,4*5,87 "Pravé křídlo OP1"</t>
  </si>
  <si>
    <t>2,2*5,82 "Levé Křídlo OP2"</t>
  </si>
  <si>
    <t>2,4*5,87 "Pravé Křídlo OP2"</t>
  </si>
  <si>
    <t>1361862007</t>
  </si>
  <si>
    <t>7,2*10*0,1 "Klenba 10%"</t>
  </si>
  <si>
    <t>129,884*0,8 'Přepočtené koeficientem množství</t>
  </si>
  <si>
    <t>-203764637</t>
  </si>
  <si>
    <t>-1274413924</t>
  </si>
  <si>
    <t>"přezdění říms křídel" 4*7*0,5*0,5</t>
  </si>
  <si>
    <t>1903246312</t>
  </si>
  <si>
    <t>1224065571</t>
  </si>
  <si>
    <t>-1453352755</t>
  </si>
  <si>
    <t>-184640084</t>
  </si>
  <si>
    <t>1939913988</t>
  </si>
  <si>
    <t>60,198</t>
  </si>
  <si>
    <t>1597567650</t>
  </si>
  <si>
    <t>60,198*20</t>
  </si>
  <si>
    <t>1624748365</t>
  </si>
  <si>
    <t>-115004451</t>
  </si>
  <si>
    <t>671559727</t>
  </si>
  <si>
    <t>53,254*0,1</t>
  </si>
  <si>
    <t>-2046345880</t>
  </si>
  <si>
    <t>-1612739506</t>
  </si>
  <si>
    <t>2020/12/4.2/SO 04 - Vedlejší rozpočtové náklady</t>
  </si>
  <si>
    <t>1061077663</t>
  </si>
  <si>
    <t>1807928561</t>
  </si>
  <si>
    <t>1772574904</t>
  </si>
  <si>
    <t>-1126819565</t>
  </si>
  <si>
    <t>-889316828</t>
  </si>
  <si>
    <t>-487949222</t>
  </si>
  <si>
    <t>-1543855695</t>
  </si>
  <si>
    <t>2020/12/05/SO 05 - Most v km 68,067</t>
  </si>
  <si>
    <t>2020/12/5.1/SO 05 - Stavební část</t>
  </si>
  <si>
    <t>-523009197</t>
  </si>
  <si>
    <t>342564797</t>
  </si>
  <si>
    <t>-1729319680</t>
  </si>
  <si>
    <t>"za čelními zdmi" 5*0,5*2</t>
  </si>
  <si>
    <t>1716463055</t>
  </si>
  <si>
    <t>5+9,6</t>
  </si>
  <si>
    <t>-1305767327</t>
  </si>
  <si>
    <t>-1896702501</t>
  </si>
  <si>
    <t>422100238</t>
  </si>
  <si>
    <t>"za křídli" 4*8*0,3</t>
  </si>
  <si>
    <t>465518117</t>
  </si>
  <si>
    <t>Oprava dlažeb z lomového kamene na maltu s vyspárováním do 20 m2 bez dodání kamene tl 200 mm</t>
  </si>
  <si>
    <t>-538653547</t>
  </si>
  <si>
    <t>18,4*4</t>
  </si>
  <si>
    <t>-865639178</t>
  </si>
  <si>
    <t>198013243</t>
  </si>
  <si>
    <t>-1636705348</t>
  </si>
  <si>
    <t>2*7,5</t>
  </si>
  <si>
    <t>1103498060</t>
  </si>
  <si>
    <t>2107608724</t>
  </si>
  <si>
    <t>-1649741597</t>
  </si>
  <si>
    <t>((7,5*3)*0,00739)*2</t>
  </si>
  <si>
    <t>392019527</t>
  </si>
  <si>
    <t>-1773029594</t>
  </si>
  <si>
    <t>446</t>
  </si>
  <si>
    <t>1817698835</t>
  </si>
  <si>
    <t>446*30</t>
  </si>
  <si>
    <t>-1037753982</t>
  </si>
  <si>
    <t>-1598545487</t>
  </si>
  <si>
    <t>-322541229</t>
  </si>
  <si>
    <t>3,825*18,40 "OP1"</t>
  </si>
  <si>
    <t>3,82*18,40 "OP2"</t>
  </si>
  <si>
    <t>11,4*18,4 "Klenba"</t>
  </si>
  <si>
    <t>1,5*7,42 "čela"</t>
  </si>
  <si>
    <t>(2,56*7,82)/2 "Levé Křídlo OP1"</t>
  </si>
  <si>
    <t>(8,21*7,87)/2 "Pravé křídlo OP1"</t>
  </si>
  <si>
    <t>(2,56*7,82)/2 "Levé Křídlo OP2"</t>
  </si>
  <si>
    <t>(8,21*7,87)/2 "Pravé Křídlo OP2"</t>
  </si>
  <si>
    <t>-187826964</t>
  </si>
  <si>
    <t>Poznámka k položce:_x000D_
70%zdiva</t>
  </si>
  <si>
    <t>11,4*18,4*0,1 "Klenba 10%"</t>
  </si>
  <si>
    <t>257,406*0,7 'Přepočtené koeficientem množství</t>
  </si>
  <si>
    <t>1257159673</t>
  </si>
  <si>
    <t>-1085029627</t>
  </si>
  <si>
    <t>"části křídel" 4*(7,8*0,5*0,5)</t>
  </si>
  <si>
    <t>"čelní zeď vpravo" 6*2*0,5</t>
  </si>
  <si>
    <t>-886093954</t>
  </si>
  <si>
    <t>-1333960531</t>
  </si>
  <si>
    <t>-1538355093</t>
  </si>
  <si>
    <t>1301940996</t>
  </si>
  <si>
    <t>13,8*0,1*2,3</t>
  </si>
  <si>
    <t>1273320213</t>
  </si>
  <si>
    <t>(4*10)+(10*2,5)</t>
  </si>
  <si>
    <t>-1800567689</t>
  </si>
  <si>
    <t>1270818090</t>
  </si>
  <si>
    <t>80,420*20</t>
  </si>
  <si>
    <t>1632618197</t>
  </si>
  <si>
    <t>978920090</t>
  </si>
  <si>
    <t>-108549135</t>
  </si>
  <si>
    <t>62,746*0,1</t>
  </si>
  <si>
    <t>-600232234</t>
  </si>
  <si>
    <t>-1097837741</t>
  </si>
  <si>
    <t>2020/12/5.2/SO 05 - Vedlejí rozpočtové náklady</t>
  </si>
  <si>
    <t>-1785792662</t>
  </si>
  <si>
    <t>-900762948</t>
  </si>
  <si>
    <t>1001212646</t>
  </si>
  <si>
    <t>49501168</t>
  </si>
  <si>
    <t>-631557918</t>
  </si>
  <si>
    <t>1278235425</t>
  </si>
  <si>
    <t>-35247256</t>
  </si>
  <si>
    <t>2020/12/06/SO 06 - Propustek v km 71,970</t>
  </si>
  <si>
    <t>2020/12/6.1/SO 06 - Stavební část</t>
  </si>
  <si>
    <t>-952605660</t>
  </si>
  <si>
    <t>-375412387</t>
  </si>
  <si>
    <t>-528583188</t>
  </si>
  <si>
    <t>"nános na výtoku" 3*2</t>
  </si>
  <si>
    <t>-287397271</t>
  </si>
  <si>
    <t>6+3,6</t>
  </si>
  <si>
    <t>-1063981277</t>
  </si>
  <si>
    <t>9,6*5</t>
  </si>
  <si>
    <t>371770872</t>
  </si>
  <si>
    <t>-1568063677</t>
  </si>
  <si>
    <t>"za křídli" 4*3*0,3</t>
  </si>
  <si>
    <t>-496591678</t>
  </si>
  <si>
    <t>-882999905</t>
  </si>
  <si>
    <t>30*30</t>
  </si>
  <si>
    <t>846765723</t>
  </si>
  <si>
    <t>-638233908</t>
  </si>
  <si>
    <t>1,8*9 "OP1"</t>
  </si>
  <si>
    <t>1,8*9 "OP2"</t>
  </si>
  <si>
    <t>3,5*9 "Klenba"</t>
  </si>
  <si>
    <t>7*2 "čela"</t>
  </si>
  <si>
    <t>4 "Levé Křídlo OP1"</t>
  </si>
  <si>
    <t>4 "Pravé křídlo OP1"</t>
  </si>
  <si>
    <t>4 "Levé Křídlo OP2"</t>
  </si>
  <si>
    <t>4 "Pravé Křídlo OP2"</t>
  </si>
  <si>
    <t>-871170930</t>
  </si>
  <si>
    <t>-331661229</t>
  </si>
  <si>
    <t>1671359380</t>
  </si>
  <si>
    <t>"Křídla" 4*0,5</t>
  </si>
  <si>
    <t>1864667776</t>
  </si>
  <si>
    <t>-1624667006</t>
  </si>
  <si>
    <t>-658481611</t>
  </si>
  <si>
    <t>1315102451</t>
  </si>
  <si>
    <t>4*0,1*2,3</t>
  </si>
  <si>
    <t>2146756721</t>
  </si>
  <si>
    <t>5*2</t>
  </si>
  <si>
    <t>-1423849232</t>
  </si>
  <si>
    <t>17,078</t>
  </si>
  <si>
    <t>-620615151</t>
  </si>
  <si>
    <t>17,087*20</t>
  </si>
  <si>
    <t>679798166</t>
  </si>
  <si>
    <t>-668114841</t>
  </si>
  <si>
    <t>163703502</t>
  </si>
  <si>
    <t>15,524*0,1</t>
  </si>
  <si>
    <t>1330610029</t>
  </si>
  <si>
    <t>-1743012143</t>
  </si>
  <si>
    <t>2020/12/6.2/SO 06 - Vedlejší rozpočtové náklady</t>
  </si>
  <si>
    <t>-1702259754</t>
  </si>
  <si>
    <t>-1226171039</t>
  </si>
  <si>
    <t>-2050856322</t>
  </si>
  <si>
    <t>290884259</t>
  </si>
  <si>
    <t>-300827291</t>
  </si>
  <si>
    <t>-1708571187</t>
  </si>
  <si>
    <t>-1019630431</t>
  </si>
  <si>
    <t>2020/12/07/SO 07 - Propustek v km 76,447</t>
  </si>
  <si>
    <t>2020/12/7.1/SO 07 - Stavební část</t>
  </si>
  <si>
    <t>1698027048</t>
  </si>
  <si>
    <t>-164331110</t>
  </si>
  <si>
    <t>-1476711216</t>
  </si>
  <si>
    <t>"za římsou" 3*2*0,5</t>
  </si>
  <si>
    <t>-930355500</t>
  </si>
  <si>
    <t>3+3,6</t>
  </si>
  <si>
    <t>-998499912</t>
  </si>
  <si>
    <t>6,6*5</t>
  </si>
  <si>
    <t>-2090524367</t>
  </si>
  <si>
    <t>-862497438</t>
  </si>
  <si>
    <t>-549291698</t>
  </si>
  <si>
    <t>6*2</t>
  </si>
  <si>
    <t>-1105287074</t>
  </si>
  <si>
    <t>1706636856</t>
  </si>
  <si>
    <t>2*3*(0,5*0,6)</t>
  </si>
  <si>
    <t>987511107</t>
  </si>
  <si>
    <t>2*(6)</t>
  </si>
  <si>
    <t>-1210554770</t>
  </si>
  <si>
    <t>995196049</t>
  </si>
  <si>
    <t>1,8*0,10</t>
  </si>
  <si>
    <t>-336708684</t>
  </si>
  <si>
    <t>-738678844</t>
  </si>
  <si>
    <t>-1780085435</t>
  </si>
  <si>
    <t>2*3</t>
  </si>
  <si>
    <t>1301419551</t>
  </si>
  <si>
    <t>1835369387</t>
  </si>
  <si>
    <t>((6*1,1)*0,00963)*2</t>
  </si>
  <si>
    <t>1242183291</t>
  </si>
  <si>
    <t>((3*3)*0,00739)*2</t>
  </si>
  <si>
    <t>-1828620176</t>
  </si>
  <si>
    <t>(0,0625*0,096)*6</t>
  </si>
  <si>
    <t>2079270158</t>
  </si>
  <si>
    <t>6*(0,3*0,3)</t>
  </si>
  <si>
    <t>248264688</t>
  </si>
  <si>
    <t>0,54*3</t>
  </si>
  <si>
    <t>1080447551</t>
  </si>
  <si>
    <t>-2118595745</t>
  </si>
  <si>
    <t>-1184996650</t>
  </si>
  <si>
    <t>-1387340300</t>
  </si>
  <si>
    <t>1,8*7 "OP1"</t>
  </si>
  <si>
    <t>1,8*7 "OP2"</t>
  </si>
  <si>
    <t>3,5*7 "Klenba"</t>
  </si>
  <si>
    <t>-1477808249</t>
  </si>
  <si>
    <t>1,8*7"OP2"</t>
  </si>
  <si>
    <t>333272218</t>
  </si>
  <si>
    <t>1427809977</t>
  </si>
  <si>
    <t>"lokální opravy" 2*0,5</t>
  </si>
  <si>
    <t>974142905</t>
  </si>
  <si>
    <t>-1273869813</t>
  </si>
  <si>
    <t>-1704108</t>
  </si>
  <si>
    <t>-664002309</t>
  </si>
  <si>
    <t>-421911386</t>
  </si>
  <si>
    <t>14,6</t>
  </si>
  <si>
    <t>529714000</t>
  </si>
  <si>
    <t>14,6*20</t>
  </si>
  <si>
    <t>-288974103</t>
  </si>
  <si>
    <t>-484067285</t>
  </si>
  <si>
    <t>1121876441</t>
  </si>
  <si>
    <t>17,419*0,1</t>
  </si>
  <si>
    <t>-85981971</t>
  </si>
  <si>
    <t>1323777749</t>
  </si>
  <si>
    <t>2020/12/7.2/SO 07 - Vedlejší rozpočtové náklady</t>
  </si>
  <si>
    <t>-598473834</t>
  </si>
  <si>
    <t>-1137051275</t>
  </si>
  <si>
    <t>787982343</t>
  </si>
  <si>
    <t>1311820117</t>
  </si>
  <si>
    <t>-119127309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</si>
</sst>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7"/>
  <sheetViews>
    <sheetView showGridLines="0" tabSelected="1" topLeftCell="A76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1"/>
      <c r="AQ5" s="21"/>
      <c r="AR5" s="19"/>
      <c r="BE5" s="25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1"/>
      <c r="AQ6" s="21"/>
      <c r="AR6" s="19"/>
      <c r="BE6" s="25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4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5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5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4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54"/>
      <c r="BS13" s="16" t="s">
        <v>6</v>
      </c>
    </row>
    <row r="14" spans="1:74" ht="12.75">
      <c r="B14" s="20"/>
      <c r="C14" s="21"/>
      <c r="D14" s="21"/>
      <c r="E14" s="259" t="s">
        <v>28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5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4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5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54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4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5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54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4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4"/>
    </row>
    <row r="23" spans="1:71" s="1" customFormat="1" ht="16.5" customHeight="1">
      <c r="B23" s="20"/>
      <c r="C23" s="21"/>
      <c r="D23" s="21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1"/>
      <c r="AP23" s="21"/>
      <c r="AQ23" s="21"/>
      <c r="AR23" s="19"/>
      <c r="BE23" s="25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4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2">
        <f>ROUND(AG94,2)</f>
        <v>0</v>
      </c>
      <c r="AL26" s="263"/>
      <c r="AM26" s="263"/>
      <c r="AN26" s="263"/>
      <c r="AO26" s="263"/>
      <c r="AP26" s="35"/>
      <c r="AQ26" s="35"/>
      <c r="AR26" s="38"/>
      <c r="BE26" s="25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4" t="s">
        <v>34</v>
      </c>
      <c r="M28" s="264"/>
      <c r="N28" s="264"/>
      <c r="O28" s="264"/>
      <c r="P28" s="264"/>
      <c r="Q28" s="35"/>
      <c r="R28" s="35"/>
      <c r="S28" s="35"/>
      <c r="T28" s="35"/>
      <c r="U28" s="35"/>
      <c r="V28" s="35"/>
      <c r="W28" s="264" t="s">
        <v>35</v>
      </c>
      <c r="X28" s="264"/>
      <c r="Y28" s="264"/>
      <c r="Z28" s="264"/>
      <c r="AA28" s="264"/>
      <c r="AB28" s="264"/>
      <c r="AC28" s="264"/>
      <c r="AD28" s="264"/>
      <c r="AE28" s="264"/>
      <c r="AF28" s="35"/>
      <c r="AG28" s="35"/>
      <c r="AH28" s="35"/>
      <c r="AI28" s="35"/>
      <c r="AJ28" s="35"/>
      <c r="AK28" s="264" t="s">
        <v>36</v>
      </c>
      <c r="AL28" s="264"/>
      <c r="AM28" s="264"/>
      <c r="AN28" s="264"/>
      <c r="AO28" s="264"/>
      <c r="AP28" s="35"/>
      <c r="AQ28" s="35"/>
      <c r="AR28" s="38"/>
      <c r="BE28" s="254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67">
        <v>0.21</v>
      </c>
      <c r="M29" s="266"/>
      <c r="N29" s="266"/>
      <c r="O29" s="266"/>
      <c r="P29" s="266"/>
      <c r="Q29" s="40"/>
      <c r="R29" s="40"/>
      <c r="S29" s="40"/>
      <c r="T29" s="40"/>
      <c r="U29" s="40"/>
      <c r="V29" s="40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0"/>
      <c r="AG29" s="40"/>
      <c r="AH29" s="40"/>
      <c r="AI29" s="40"/>
      <c r="AJ29" s="40"/>
      <c r="AK29" s="265">
        <f>ROUND(AV94, 2)</f>
        <v>0</v>
      </c>
      <c r="AL29" s="266"/>
      <c r="AM29" s="266"/>
      <c r="AN29" s="266"/>
      <c r="AO29" s="266"/>
      <c r="AP29" s="40"/>
      <c r="AQ29" s="40"/>
      <c r="AR29" s="41"/>
      <c r="BE29" s="255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67">
        <v>0.15</v>
      </c>
      <c r="M30" s="266"/>
      <c r="N30" s="266"/>
      <c r="O30" s="266"/>
      <c r="P30" s="266"/>
      <c r="Q30" s="40"/>
      <c r="R30" s="40"/>
      <c r="S30" s="40"/>
      <c r="T30" s="40"/>
      <c r="U30" s="40"/>
      <c r="V30" s="40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0"/>
      <c r="AG30" s="40"/>
      <c r="AH30" s="40"/>
      <c r="AI30" s="40"/>
      <c r="AJ30" s="40"/>
      <c r="AK30" s="265">
        <f>ROUND(AW94, 2)</f>
        <v>0</v>
      </c>
      <c r="AL30" s="266"/>
      <c r="AM30" s="266"/>
      <c r="AN30" s="266"/>
      <c r="AO30" s="266"/>
      <c r="AP30" s="40"/>
      <c r="AQ30" s="40"/>
      <c r="AR30" s="41"/>
      <c r="BE30" s="255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67">
        <v>0.21</v>
      </c>
      <c r="M31" s="266"/>
      <c r="N31" s="266"/>
      <c r="O31" s="266"/>
      <c r="P31" s="266"/>
      <c r="Q31" s="40"/>
      <c r="R31" s="40"/>
      <c r="S31" s="40"/>
      <c r="T31" s="40"/>
      <c r="U31" s="40"/>
      <c r="V31" s="40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0"/>
      <c r="AG31" s="40"/>
      <c r="AH31" s="40"/>
      <c r="AI31" s="40"/>
      <c r="AJ31" s="40"/>
      <c r="AK31" s="265">
        <v>0</v>
      </c>
      <c r="AL31" s="266"/>
      <c r="AM31" s="266"/>
      <c r="AN31" s="266"/>
      <c r="AO31" s="266"/>
      <c r="AP31" s="40"/>
      <c r="AQ31" s="40"/>
      <c r="AR31" s="41"/>
      <c r="BE31" s="255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67">
        <v>0.15</v>
      </c>
      <c r="M32" s="266"/>
      <c r="N32" s="266"/>
      <c r="O32" s="266"/>
      <c r="P32" s="266"/>
      <c r="Q32" s="40"/>
      <c r="R32" s="40"/>
      <c r="S32" s="40"/>
      <c r="T32" s="40"/>
      <c r="U32" s="40"/>
      <c r="V32" s="40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0"/>
      <c r="AG32" s="40"/>
      <c r="AH32" s="40"/>
      <c r="AI32" s="40"/>
      <c r="AJ32" s="40"/>
      <c r="AK32" s="265">
        <v>0</v>
      </c>
      <c r="AL32" s="266"/>
      <c r="AM32" s="266"/>
      <c r="AN32" s="266"/>
      <c r="AO32" s="266"/>
      <c r="AP32" s="40"/>
      <c r="AQ32" s="40"/>
      <c r="AR32" s="41"/>
      <c r="BE32" s="255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67">
        <v>0</v>
      </c>
      <c r="M33" s="266"/>
      <c r="N33" s="266"/>
      <c r="O33" s="266"/>
      <c r="P33" s="266"/>
      <c r="Q33" s="40"/>
      <c r="R33" s="40"/>
      <c r="S33" s="40"/>
      <c r="T33" s="40"/>
      <c r="U33" s="40"/>
      <c r="V33" s="40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0"/>
      <c r="AG33" s="40"/>
      <c r="AH33" s="40"/>
      <c r="AI33" s="40"/>
      <c r="AJ33" s="40"/>
      <c r="AK33" s="265">
        <v>0</v>
      </c>
      <c r="AL33" s="266"/>
      <c r="AM33" s="266"/>
      <c r="AN33" s="266"/>
      <c r="AO33" s="266"/>
      <c r="AP33" s="40"/>
      <c r="AQ33" s="40"/>
      <c r="AR33" s="41"/>
      <c r="BE33" s="25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4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71" t="s">
        <v>45</v>
      </c>
      <c r="Y35" s="269"/>
      <c r="Z35" s="269"/>
      <c r="AA35" s="269"/>
      <c r="AB35" s="269"/>
      <c r="AC35" s="44"/>
      <c r="AD35" s="44"/>
      <c r="AE35" s="44"/>
      <c r="AF35" s="44"/>
      <c r="AG35" s="44"/>
      <c r="AH35" s="44"/>
      <c r="AI35" s="44"/>
      <c r="AJ35" s="44"/>
      <c r="AK35" s="268">
        <f>SUM(AK26:AK33)</f>
        <v>0</v>
      </c>
      <c r="AL35" s="269"/>
      <c r="AM35" s="269"/>
      <c r="AN35" s="269"/>
      <c r="AO35" s="27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2020/12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0" t="str">
        <f>K6</f>
        <v>Oprava mostních objektů na trati Litoměřice - Česká Lípa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8" t="str">
        <f>IF(AN8= "","",AN8)</f>
        <v>14. 7. 2020</v>
      </c>
      <c r="AN87" s="278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79" t="str">
        <f>IF(E17="","",E17)</f>
        <v xml:space="preserve"> </v>
      </c>
      <c r="AN89" s="280"/>
      <c r="AO89" s="280"/>
      <c r="AP89" s="280"/>
      <c r="AQ89" s="35"/>
      <c r="AR89" s="38"/>
      <c r="AS89" s="283" t="s">
        <v>53</v>
      </c>
      <c r="AT89" s="284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79" t="str">
        <f>IF(E20="","",E20)</f>
        <v xml:space="preserve"> </v>
      </c>
      <c r="AN90" s="280"/>
      <c r="AO90" s="280"/>
      <c r="AP90" s="280"/>
      <c r="AQ90" s="35"/>
      <c r="AR90" s="38"/>
      <c r="AS90" s="285"/>
      <c r="AT90" s="286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7"/>
      <c r="AT91" s="288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5" t="s">
        <v>54</v>
      </c>
      <c r="D92" s="246"/>
      <c r="E92" s="246"/>
      <c r="F92" s="246"/>
      <c r="G92" s="246"/>
      <c r="H92" s="72"/>
      <c r="I92" s="249" t="s">
        <v>55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77" t="s">
        <v>56</v>
      </c>
      <c r="AH92" s="246"/>
      <c r="AI92" s="246"/>
      <c r="AJ92" s="246"/>
      <c r="AK92" s="246"/>
      <c r="AL92" s="246"/>
      <c r="AM92" s="246"/>
      <c r="AN92" s="249" t="s">
        <v>57</v>
      </c>
      <c r="AO92" s="246"/>
      <c r="AP92" s="282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2">
        <f>ROUND(AG95+AG98+AG101+AG104+AG107+AG110+AG113,2)</f>
        <v>0</v>
      </c>
      <c r="AH94" s="252"/>
      <c r="AI94" s="252"/>
      <c r="AJ94" s="252"/>
      <c r="AK94" s="252"/>
      <c r="AL94" s="252"/>
      <c r="AM94" s="252"/>
      <c r="AN94" s="289">
        <f t="shared" ref="AN94:AN115" si="0">SUM(AG94,AT94)</f>
        <v>0</v>
      </c>
      <c r="AO94" s="289"/>
      <c r="AP94" s="289"/>
      <c r="AQ94" s="84" t="s">
        <v>1</v>
      </c>
      <c r="AR94" s="85"/>
      <c r="AS94" s="86">
        <f>ROUND(AS95+AS98+AS101+AS104+AS107+AS110+AS113,2)</f>
        <v>0</v>
      </c>
      <c r="AT94" s="87">
        <f t="shared" ref="AT94:AT115" si="1">ROUND(SUM(AV94:AW94),2)</f>
        <v>0</v>
      </c>
      <c r="AU94" s="88">
        <f>ROUND(AU95+AU98+AU101+AU104+AU107+AU110+AU113,5)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ROUND(AZ95+AZ98+AZ101+AZ104+AZ107+AZ110+AZ113,2)</f>
        <v>0</v>
      </c>
      <c r="BA94" s="87">
        <f>ROUND(BA95+BA98+BA101+BA104+BA107+BA110+BA113,2)</f>
        <v>0</v>
      </c>
      <c r="BB94" s="87">
        <f>ROUND(BB95+BB98+BB101+BB104+BB107+BB110+BB113,2)</f>
        <v>0</v>
      </c>
      <c r="BC94" s="87">
        <f>ROUND(BC95+BC98+BC101+BC104+BC107+BC110+BC113,2)</f>
        <v>0</v>
      </c>
      <c r="BD94" s="89">
        <f>ROUND(BD95+BD98+BD101+BD104+BD107+BD110+BD113,2)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24.75" customHeight="1">
      <c r="B95" s="92"/>
      <c r="C95" s="93"/>
      <c r="D95" s="247" t="s">
        <v>77</v>
      </c>
      <c r="E95" s="247"/>
      <c r="F95" s="247"/>
      <c r="G95" s="247"/>
      <c r="H95" s="247"/>
      <c r="I95" s="94"/>
      <c r="J95" s="247" t="s">
        <v>78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73">
        <f>ROUND(SUM(AG96:AG97),2)</f>
        <v>0</v>
      </c>
      <c r="AH95" s="274"/>
      <c r="AI95" s="274"/>
      <c r="AJ95" s="274"/>
      <c r="AK95" s="274"/>
      <c r="AL95" s="274"/>
      <c r="AM95" s="274"/>
      <c r="AN95" s="281">
        <f t="shared" si="0"/>
        <v>0</v>
      </c>
      <c r="AO95" s="274"/>
      <c r="AP95" s="274"/>
      <c r="AQ95" s="95" t="s">
        <v>79</v>
      </c>
      <c r="AR95" s="96"/>
      <c r="AS95" s="97">
        <f>ROUND(SUM(AS96:AS97),2)</f>
        <v>0</v>
      </c>
      <c r="AT95" s="98">
        <f t="shared" si="1"/>
        <v>0</v>
      </c>
      <c r="AU95" s="99">
        <f>ROUND(SUM(AU96:AU97),5)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ROUND(SUM(AZ96:AZ97),2)</f>
        <v>0</v>
      </c>
      <c r="BA95" s="98">
        <f>ROUND(SUM(BA96:BA97),2)</f>
        <v>0</v>
      </c>
      <c r="BB95" s="98">
        <f>ROUND(SUM(BB96:BB97),2)</f>
        <v>0</v>
      </c>
      <c r="BC95" s="98">
        <f>ROUND(SUM(BC96:BC97),2)</f>
        <v>0</v>
      </c>
      <c r="BD95" s="100">
        <f>ROUND(SUM(BD96:BD97),2)</f>
        <v>0</v>
      </c>
      <c r="BS95" s="101" t="s">
        <v>72</v>
      </c>
      <c r="BT95" s="101" t="s">
        <v>80</v>
      </c>
      <c r="BU95" s="101" t="s">
        <v>74</v>
      </c>
      <c r="BV95" s="101" t="s">
        <v>75</v>
      </c>
      <c r="BW95" s="101" t="s">
        <v>81</v>
      </c>
      <c r="BX95" s="101" t="s">
        <v>5</v>
      </c>
      <c r="CL95" s="101" t="s">
        <v>1</v>
      </c>
      <c r="CM95" s="101" t="s">
        <v>82</v>
      </c>
    </row>
    <row r="96" spans="1:91" s="4" customFormat="1" ht="35.25" customHeight="1">
      <c r="A96" s="102" t="s">
        <v>83</v>
      </c>
      <c r="B96" s="57"/>
      <c r="C96" s="103"/>
      <c r="D96" s="103"/>
      <c r="E96" s="248" t="s">
        <v>84</v>
      </c>
      <c r="F96" s="248"/>
      <c r="G96" s="248"/>
      <c r="H96" s="248"/>
      <c r="I96" s="248"/>
      <c r="J96" s="103"/>
      <c r="K96" s="248" t="s">
        <v>85</v>
      </c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75">
        <f>'2020-12-1.1-SO 01 - Stave...'!J32</f>
        <v>0</v>
      </c>
      <c r="AH96" s="276"/>
      <c r="AI96" s="276"/>
      <c r="AJ96" s="276"/>
      <c r="AK96" s="276"/>
      <c r="AL96" s="276"/>
      <c r="AM96" s="276"/>
      <c r="AN96" s="275">
        <f t="shared" si="0"/>
        <v>0</v>
      </c>
      <c r="AO96" s="276"/>
      <c r="AP96" s="276"/>
      <c r="AQ96" s="104" t="s">
        <v>86</v>
      </c>
      <c r="AR96" s="59"/>
      <c r="AS96" s="105">
        <v>0</v>
      </c>
      <c r="AT96" s="106">
        <f t="shared" si="1"/>
        <v>0</v>
      </c>
      <c r="AU96" s="107">
        <f>'2020-12-1.1-SO 01 - Stave...'!P129</f>
        <v>0</v>
      </c>
      <c r="AV96" s="106">
        <f>'2020-12-1.1-SO 01 - Stave...'!J35</f>
        <v>0</v>
      </c>
      <c r="AW96" s="106">
        <f>'2020-12-1.1-SO 01 - Stave...'!J36</f>
        <v>0</v>
      </c>
      <c r="AX96" s="106">
        <f>'2020-12-1.1-SO 01 - Stave...'!J37</f>
        <v>0</v>
      </c>
      <c r="AY96" s="106">
        <f>'2020-12-1.1-SO 01 - Stave...'!J38</f>
        <v>0</v>
      </c>
      <c r="AZ96" s="106">
        <f>'2020-12-1.1-SO 01 - Stave...'!F35</f>
        <v>0</v>
      </c>
      <c r="BA96" s="106">
        <f>'2020-12-1.1-SO 01 - Stave...'!F36</f>
        <v>0</v>
      </c>
      <c r="BB96" s="106">
        <f>'2020-12-1.1-SO 01 - Stave...'!F37</f>
        <v>0</v>
      </c>
      <c r="BC96" s="106">
        <f>'2020-12-1.1-SO 01 - Stave...'!F38</f>
        <v>0</v>
      </c>
      <c r="BD96" s="108">
        <f>'2020-12-1.1-SO 01 - Stave...'!F39</f>
        <v>0</v>
      </c>
      <c r="BT96" s="109" t="s">
        <v>82</v>
      </c>
      <c r="BV96" s="109" t="s">
        <v>75</v>
      </c>
      <c r="BW96" s="109" t="s">
        <v>87</v>
      </c>
      <c r="BX96" s="109" t="s">
        <v>81</v>
      </c>
      <c r="CL96" s="109" t="s">
        <v>1</v>
      </c>
    </row>
    <row r="97" spans="1:91" s="4" customFormat="1" ht="35.25" customHeight="1">
      <c r="A97" s="102" t="s">
        <v>83</v>
      </c>
      <c r="B97" s="57"/>
      <c r="C97" s="103"/>
      <c r="D97" s="103"/>
      <c r="E97" s="248" t="s">
        <v>88</v>
      </c>
      <c r="F97" s="248"/>
      <c r="G97" s="248"/>
      <c r="H97" s="248"/>
      <c r="I97" s="248"/>
      <c r="J97" s="103"/>
      <c r="K97" s="248" t="s">
        <v>89</v>
      </c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/>
      <c r="AD97" s="248"/>
      <c r="AE97" s="248"/>
      <c r="AF97" s="248"/>
      <c r="AG97" s="275">
        <f>'2020-12-1.2-SO 01 - Vedle...'!J32</f>
        <v>0</v>
      </c>
      <c r="AH97" s="276"/>
      <c r="AI97" s="276"/>
      <c r="AJ97" s="276"/>
      <c r="AK97" s="276"/>
      <c r="AL97" s="276"/>
      <c r="AM97" s="276"/>
      <c r="AN97" s="275">
        <f t="shared" si="0"/>
        <v>0</v>
      </c>
      <c r="AO97" s="276"/>
      <c r="AP97" s="276"/>
      <c r="AQ97" s="104" t="s">
        <v>86</v>
      </c>
      <c r="AR97" s="59"/>
      <c r="AS97" s="105">
        <v>0</v>
      </c>
      <c r="AT97" s="106">
        <f t="shared" si="1"/>
        <v>0</v>
      </c>
      <c r="AU97" s="107">
        <f>'2020-12-1.2-SO 01 - Vedle...'!P125</f>
        <v>0</v>
      </c>
      <c r="AV97" s="106">
        <f>'2020-12-1.2-SO 01 - Vedle...'!J35</f>
        <v>0</v>
      </c>
      <c r="AW97" s="106">
        <f>'2020-12-1.2-SO 01 - Vedle...'!J36</f>
        <v>0</v>
      </c>
      <c r="AX97" s="106">
        <f>'2020-12-1.2-SO 01 - Vedle...'!J37</f>
        <v>0</v>
      </c>
      <c r="AY97" s="106">
        <f>'2020-12-1.2-SO 01 - Vedle...'!J38</f>
        <v>0</v>
      </c>
      <c r="AZ97" s="106">
        <f>'2020-12-1.2-SO 01 - Vedle...'!F35</f>
        <v>0</v>
      </c>
      <c r="BA97" s="106">
        <f>'2020-12-1.2-SO 01 - Vedle...'!F36</f>
        <v>0</v>
      </c>
      <c r="BB97" s="106">
        <f>'2020-12-1.2-SO 01 - Vedle...'!F37</f>
        <v>0</v>
      </c>
      <c r="BC97" s="106">
        <f>'2020-12-1.2-SO 01 - Vedle...'!F38</f>
        <v>0</v>
      </c>
      <c r="BD97" s="108">
        <f>'2020-12-1.2-SO 01 - Vedle...'!F39</f>
        <v>0</v>
      </c>
      <c r="BT97" s="109" t="s">
        <v>82</v>
      </c>
      <c r="BV97" s="109" t="s">
        <v>75</v>
      </c>
      <c r="BW97" s="109" t="s">
        <v>90</v>
      </c>
      <c r="BX97" s="109" t="s">
        <v>81</v>
      </c>
      <c r="CL97" s="109" t="s">
        <v>1</v>
      </c>
    </row>
    <row r="98" spans="1:91" s="7" customFormat="1" ht="37.5" customHeight="1">
      <c r="B98" s="92"/>
      <c r="C98" s="93"/>
      <c r="D98" s="247" t="s">
        <v>91</v>
      </c>
      <c r="E98" s="247"/>
      <c r="F98" s="247"/>
      <c r="G98" s="247"/>
      <c r="H98" s="247"/>
      <c r="I98" s="94"/>
      <c r="J98" s="247" t="s">
        <v>92</v>
      </c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7"/>
      <c r="V98" s="247"/>
      <c r="W98" s="247"/>
      <c r="X98" s="247"/>
      <c r="Y98" s="247"/>
      <c r="Z98" s="247"/>
      <c r="AA98" s="247"/>
      <c r="AB98" s="247"/>
      <c r="AC98" s="247"/>
      <c r="AD98" s="247"/>
      <c r="AE98" s="247"/>
      <c r="AF98" s="247"/>
      <c r="AG98" s="273">
        <f>ROUND(SUM(AG99:AG100),2)</f>
        <v>0</v>
      </c>
      <c r="AH98" s="274"/>
      <c r="AI98" s="274"/>
      <c r="AJ98" s="274"/>
      <c r="AK98" s="274"/>
      <c r="AL98" s="274"/>
      <c r="AM98" s="274"/>
      <c r="AN98" s="281">
        <f t="shared" si="0"/>
        <v>0</v>
      </c>
      <c r="AO98" s="274"/>
      <c r="AP98" s="274"/>
      <c r="AQ98" s="95" t="s">
        <v>79</v>
      </c>
      <c r="AR98" s="96"/>
      <c r="AS98" s="97">
        <f>ROUND(SUM(AS99:AS100),2)</f>
        <v>0</v>
      </c>
      <c r="AT98" s="98">
        <f t="shared" si="1"/>
        <v>0</v>
      </c>
      <c r="AU98" s="99">
        <f>ROUND(SUM(AU99:AU100),5)</f>
        <v>0</v>
      </c>
      <c r="AV98" s="98">
        <f>ROUND(AZ98*L29,2)</f>
        <v>0</v>
      </c>
      <c r="AW98" s="98">
        <f>ROUND(BA98*L30,2)</f>
        <v>0</v>
      </c>
      <c r="AX98" s="98">
        <f>ROUND(BB98*L29,2)</f>
        <v>0</v>
      </c>
      <c r="AY98" s="98">
        <f>ROUND(BC98*L30,2)</f>
        <v>0</v>
      </c>
      <c r="AZ98" s="98">
        <f>ROUND(SUM(AZ99:AZ100),2)</f>
        <v>0</v>
      </c>
      <c r="BA98" s="98">
        <f>ROUND(SUM(BA99:BA100),2)</f>
        <v>0</v>
      </c>
      <c r="BB98" s="98">
        <f>ROUND(SUM(BB99:BB100),2)</f>
        <v>0</v>
      </c>
      <c r="BC98" s="98">
        <f>ROUND(SUM(BC99:BC100),2)</f>
        <v>0</v>
      </c>
      <c r="BD98" s="100">
        <f>ROUND(SUM(BD99:BD100),2)</f>
        <v>0</v>
      </c>
      <c r="BS98" s="101" t="s">
        <v>72</v>
      </c>
      <c r="BT98" s="101" t="s">
        <v>80</v>
      </c>
      <c r="BU98" s="101" t="s">
        <v>74</v>
      </c>
      <c r="BV98" s="101" t="s">
        <v>75</v>
      </c>
      <c r="BW98" s="101" t="s">
        <v>93</v>
      </c>
      <c r="BX98" s="101" t="s">
        <v>5</v>
      </c>
      <c r="CL98" s="101" t="s">
        <v>1</v>
      </c>
      <c r="CM98" s="101" t="s">
        <v>82</v>
      </c>
    </row>
    <row r="99" spans="1:91" s="4" customFormat="1" ht="35.25" customHeight="1">
      <c r="A99" s="102" t="s">
        <v>83</v>
      </c>
      <c r="B99" s="57"/>
      <c r="C99" s="103"/>
      <c r="D99" s="103"/>
      <c r="E99" s="248" t="s">
        <v>94</v>
      </c>
      <c r="F99" s="248"/>
      <c r="G99" s="248"/>
      <c r="H99" s="248"/>
      <c r="I99" s="248"/>
      <c r="J99" s="103"/>
      <c r="K99" s="248" t="s">
        <v>85</v>
      </c>
      <c r="L99" s="248"/>
      <c r="M99" s="248"/>
      <c r="N99" s="248"/>
      <c r="O99" s="248"/>
      <c r="P99" s="248"/>
      <c r="Q99" s="248"/>
      <c r="R99" s="248"/>
      <c r="S99" s="248"/>
      <c r="T99" s="248"/>
      <c r="U99" s="248"/>
      <c r="V99" s="248"/>
      <c r="W99" s="248"/>
      <c r="X99" s="248"/>
      <c r="Y99" s="248"/>
      <c r="Z99" s="248"/>
      <c r="AA99" s="248"/>
      <c r="AB99" s="248"/>
      <c r="AC99" s="248"/>
      <c r="AD99" s="248"/>
      <c r="AE99" s="248"/>
      <c r="AF99" s="248"/>
      <c r="AG99" s="275">
        <f>'2020-12-2.1-SO 02 - Stave...'!J32</f>
        <v>0</v>
      </c>
      <c r="AH99" s="276"/>
      <c r="AI99" s="276"/>
      <c r="AJ99" s="276"/>
      <c r="AK99" s="276"/>
      <c r="AL99" s="276"/>
      <c r="AM99" s="276"/>
      <c r="AN99" s="275">
        <f t="shared" si="0"/>
        <v>0</v>
      </c>
      <c r="AO99" s="276"/>
      <c r="AP99" s="276"/>
      <c r="AQ99" s="104" t="s">
        <v>86</v>
      </c>
      <c r="AR99" s="59"/>
      <c r="AS99" s="105">
        <v>0</v>
      </c>
      <c r="AT99" s="106">
        <f t="shared" si="1"/>
        <v>0</v>
      </c>
      <c r="AU99" s="107">
        <f>'2020-12-2.1-SO 02 - Stave...'!P127</f>
        <v>0</v>
      </c>
      <c r="AV99" s="106">
        <f>'2020-12-2.1-SO 02 - Stave...'!J35</f>
        <v>0</v>
      </c>
      <c r="AW99" s="106">
        <f>'2020-12-2.1-SO 02 - Stave...'!J36</f>
        <v>0</v>
      </c>
      <c r="AX99" s="106">
        <f>'2020-12-2.1-SO 02 - Stave...'!J37</f>
        <v>0</v>
      </c>
      <c r="AY99" s="106">
        <f>'2020-12-2.1-SO 02 - Stave...'!J38</f>
        <v>0</v>
      </c>
      <c r="AZ99" s="106">
        <f>'2020-12-2.1-SO 02 - Stave...'!F35</f>
        <v>0</v>
      </c>
      <c r="BA99" s="106">
        <f>'2020-12-2.1-SO 02 - Stave...'!F36</f>
        <v>0</v>
      </c>
      <c r="BB99" s="106">
        <f>'2020-12-2.1-SO 02 - Stave...'!F37</f>
        <v>0</v>
      </c>
      <c r="BC99" s="106">
        <f>'2020-12-2.1-SO 02 - Stave...'!F38</f>
        <v>0</v>
      </c>
      <c r="BD99" s="108">
        <f>'2020-12-2.1-SO 02 - Stave...'!F39</f>
        <v>0</v>
      </c>
      <c r="BT99" s="109" t="s">
        <v>82</v>
      </c>
      <c r="BV99" s="109" t="s">
        <v>75</v>
      </c>
      <c r="BW99" s="109" t="s">
        <v>95</v>
      </c>
      <c r="BX99" s="109" t="s">
        <v>93</v>
      </c>
      <c r="CL99" s="109" t="s">
        <v>1</v>
      </c>
    </row>
    <row r="100" spans="1:91" s="4" customFormat="1" ht="35.25" customHeight="1">
      <c r="A100" s="102" t="s">
        <v>83</v>
      </c>
      <c r="B100" s="57"/>
      <c r="C100" s="103"/>
      <c r="D100" s="103"/>
      <c r="E100" s="248" t="s">
        <v>96</v>
      </c>
      <c r="F100" s="248"/>
      <c r="G100" s="248"/>
      <c r="H100" s="248"/>
      <c r="I100" s="248"/>
      <c r="J100" s="103"/>
      <c r="K100" s="248" t="s">
        <v>89</v>
      </c>
      <c r="L100" s="248"/>
      <c r="M100" s="248"/>
      <c r="N100" s="248"/>
      <c r="O100" s="248"/>
      <c r="P100" s="248"/>
      <c r="Q100" s="248"/>
      <c r="R100" s="248"/>
      <c r="S100" s="248"/>
      <c r="T100" s="248"/>
      <c r="U100" s="248"/>
      <c r="V100" s="248"/>
      <c r="W100" s="248"/>
      <c r="X100" s="248"/>
      <c r="Y100" s="248"/>
      <c r="Z100" s="248"/>
      <c r="AA100" s="248"/>
      <c r="AB100" s="248"/>
      <c r="AC100" s="248"/>
      <c r="AD100" s="248"/>
      <c r="AE100" s="248"/>
      <c r="AF100" s="248"/>
      <c r="AG100" s="275">
        <f>'2020-12-2.2-SO 02 - Vedle...'!J32</f>
        <v>0</v>
      </c>
      <c r="AH100" s="276"/>
      <c r="AI100" s="276"/>
      <c r="AJ100" s="276"/>
      <c r="AK100" s="276"/>
      <c r="AL100" s="276"/>
      <c r="AM100" s="276"/>
      <c r="AN100" s="275">
        <f t="shared" si="0"/>
        <v>0</v>
      </c>
      <c r="AO100" s="276"/>
      <c r="AP100" s="276"/>
      <c r="AQ100" s="104" t="s">
        <v>86</v>
      </c>
      <c r="AR100" s="59"/>
      <c r="AS100" s="105">
        <v>0</v>
      </c>
      <c r="AT100" s="106">
        <f t="shared" si="1"/>
        <v>0</v>
      </c>
      <c r="AU100" s="107">
        <f>'2020-12-2.2-SO 02 - Vedle...'!P125</f>
        <v>0</v>
      </c>
      <c r="AV100" s="106">
        <f>'2020-12-2.2-SO 02 - Vedle...'!J35</f>
        <v>0</v>
      </c>
      <c r="AW100" s="106">
        <f>'2020-12-2.2-SO 02 - Vedle...'!J36</f>
        <v>0</v>
      </c>
      <c r="AX100" s="106">
        <f>'2020-12-2.2-SO 02 - Vedle...'!J37</f>
        <v>0</v>
      </c>
      <c r="AY100" s="106">
        <f>'2020-12-2.2-SO 02 - Vedle...'!J38</f>
        <v>0</v>
      </c>
      <c r="AZ100" s="106">
        <f>'2020-12-2.2-SO 02 - Vedle...'!F35</f>
        <v>0</v>
      </c>
      <c r="BA100" s="106">
        <f>'2020-12-2.2-SO 02 - Vedle...'!F36</f>
        <v>0</v>
      </c>
      <c r="BB100" s="106">
        <f>'2020-12-2.2-SO 02 - Vedle...'!F37</f>
        <v>0</v>
      </c>
      <c r="BC100" s="106">
        <f>'2020-12-2.2-SO 02 - Vedle...'!F38</f>
        <v>0</v>
      </c>
      <c r="BD100" s="108">
        <f>'2020-12-2.2-SO 02 - Vedle...'!F39</f>
        <v>0</v>
      </c>
      <c r="BT100" s="109" t="s">
        <v>82</v>
      </c>
      <c r="BV100" s="109" t="s">
        <v>75</v>
      </c>
      <c r="BW100" s="109" t="s">
        <v>97</v>
      </c>
      <c r="BX100" s="109" t="s">
        <v>93</v>
      </c>
      <c r="CL100" s="109" t="s">
        <v>1</v>
      </c>
    </row>
    <row r="101" spans="1:91" s="7" customFormat="1" ht="37.5" customHeight="1">
      <c r="B101" s="92"/>
      <c r="C101" s="93"/>
      <c r="D101" s="247" t="s">
        <v>98</v>
      </c>
      <c r="E101" s="247"/>
      <c r="F101" s="247"/>
      <c r="G101" s="247"/>
      <c r="H101" s="247"/>
      <c r="I101" s="94"/>
      <c r="J101" s="247" t="s">
        <v>99</v>
      </c>
      <c r="K101" s="247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  <c r="X101" s="247"/>
      <c r="Y101" s="247"/>
      <c r="Z101" s="247"/>
      <c r="AA101" s="247"/>
      <c r="AB101" s="247"/>
      <c r="AC101" s="247"/>
      <c r="AD101" s="247"/>
      <c r="AE101" s="247"/>
      <c r="AF101" s="247"/>
      <c r="AG101" s="273">
        <f>ROUND(SUM(AG102:AG103),2)</f>
        <v>0</v>
      </c>
      <c r="AH101" s="274"/>
      <c r="AI101" s="274"/>
      <c r="AJ101" s="274"/>
      <c r="AK101" s="274"/>
      <c r="AL101" s="274"/>
      <c r="AM101" s="274"/>
      <c r="AN101" s="281">
        <f t="shared" si="0"/>
        <v>0</v>
      </c>
      <c r="AO101" s="274"/>
      <c r="AP101" s="274"/>
      <c r="AQ101" s="95" t="s">
        <v>79</v>
      </c>
      <c r="AR101" s="96"/>
      <c r="AS101" s="97">
        <f>ROUND(SUM(AS102:AS103),2)</f>
        <v>0</v>
      </c>
      <c r="AT101" s="98">
        <f t="shared" si="1"/>
        <v>0</v>
      </c>
      <c r="AU101" s="99">
        <f>ROUND(SUM(AU102:AU103),5)</f>
        <v>0</v>
      </c>
      <c r="AV101" s="98">
        <f>ROUND(AZ101*L29,2)</f>
        <v>0</v>
      </c>
      <c r="AW101" s="98">
        <f>ROUND(BA101*L30,2)</f>
        <v>0</v>
      </c>
      <c r="AX101" s="98">
        <f>ROUND(BB101*L29,2)</f>
        <v>0</v>
      </c>
      <c r="AY101" s="98">
        <f>ROUND(BC101*L30,2)</f>
        <v>0</v>
      </c>
      <c r="AZ101" s="98">
        <f>ROUND(SUM(AZ102:AZ103),2)</f>
        <v>0</v>
      </c>
      <c r="BA101" s="98">
        <f>ROUND(SUM(BA102:BA103),2)</f>
        <v>0</v>
      </c>
      <c r="BB101" s="98">
        <f>ROUND(SUM(BB102:BB103),2)</f>
        <v>0</v>
      </c>
      <c r="BC101" s="98">
        <f>ROUND(SUM(BC102:BC103),2)</f>
        <v>0</v>
      </c>
      <c r="BD101" s="100">
        <f>ROUND(SUM(BD102:BD103),2)</f>
        <v>0</v>
      </c>
      <c r="BS101" s="101" t="s">
        <v>72</v>
      </c>
      <c r="BT101" s="101" t="s">
        <v>80</v>
      </c>
      <c r="BU101" s="101" t="s">
        <v>74</v>
      </c>
      <c r="BV101" s="101" t="s">
        <v>75</v>
      </c>
      <c r="BW101" s="101" t="s">
        <v>100</v>
      </c>
      <c r="BX101" s="101" t="s">
        <v>5</v>
      </c>
      <c r="CL101" s="101" t="s">
        <v>1</v>
      </c>
      <c r="CM101" s="101" t="s">
        <v>82</v>
      </c>
    </row>
    <row r="102" spans="1:91" s="4" customFormat="1" ht="35.25" customHeight="1">
      <c r="A102" s="102" t="s">
        <v>83</v>
      </c>
      <c r="B102" s="57"/>
      <c r="C102" s="103"/>
      <c r="D102" s="103"/>
      <c r="E102" s="248" t="s">
        <v>101</v>
      </c>
      <c r="F102" s="248"/>
      <c r="G102" s="248"/>
      <c r="H102" s="248"/>
      <c r="I102" s="248"/>
      <c r="J102" s="103"/>
      <c r="K102" s="248" t="s">
        <v>85</v>
      </c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248"/>
      <c r="Z102" s="248"/>
      <c r="AA102" s="248"/>
      <c r="AB102" s="248"/>
      <c r="AC102" s="248"/>
      <c r="AD102" s="248"/>
      <c r="AE102" s="248"/>
      <c r="AF102" s="248"/>
      <c r="AG102" s="275">
        <f>'2020-12-3.1-SO 03 - Stave...'!J32</f>
        <v>0</v>
      </c>
      <c r="AH102" s="276"/>
      <c r="AI102" s="276"/>
      <c r="AJ102" s="276"/>
      <c r="AK102" s="276"/>
      <c r="AL102" s="276"/>
      <c r="AM102" s="276"/>
      <c r="AN102" s="275">
        <f t="shared" si="0"/>
        <v>0</v>
      </c>
      <c r="AO102" s="276"/>
      <c r="AP102" s="276"/>
      <c r="AQ102" s="104" t="s">
        <v>86</v>
      </c>
      <c r="AR102" s="59"/>
      <c r="AS102" s="105">
        <v>0</v>
      </c>
      <c r="AT102" s="106">
        <f t="shared" si="1"/>
        <v>0</v>
      </c>
      <c r="AU102" s="107">
        <f>'2020-12-3.1-SO 03 - Stave...'!P129</f>
        <v>0</v>
      </c>
      <c r="AV102" s="106">
        <f>'2020-12-3.1-SO 03 - Stave...'!J35</f>
        <v>0</v>
      </c>
      <c r="AW102" s="106">
        <f>'2020-12-3.1-SO 03 - Stave...'!J36</f>
        <v>0</v>
      </c>
      <c r="AX102" s="106">
        <f>'2020-12-3.1-SO 03 - Stave...'!J37</f>
        <v>0</v>
      </c>
      <c r="AY102" s="106">
        <f>'2020-12-3.1-SO 03 - Stave...'!J38</f>
        <v>0</v>
      </c>
      <c r="AZ102" s="106">
        <f>'2020-12-3.1-SO 03 - Stave...'!F35</f>
        <v>0</v>
      </c>
      <c r="BA102" s="106">
        <f>'2020-12-3.1-SO 03 - Stave...'!F36</f>
        <v>0</v>
      </c>
      <c r="BB102" s="106">
        <f>'2020-12-3.1-SO 03 - Stave...'!F37</f>
        <v>0</v>
      </c>
      <c r="BC102" s="106">
        <f>'2020-12-3.1-SO 03 - Stave...'!F38</f>
        <v>0</v>
      </c>
      <c r="BD102" s="108">
        <f>'2020-12-3.1-SO 03 - Stave...'!F39</f>
        <v>0</v>
      </c>
      <c r="BT102" s="109" t="s">
        <v>82</v>
      </c>
      <c r="BV102" s="109" t="s">
        <v>75</v>
      </c>
      <c r="BW102" s="109" t="s">
        <v>102</v>
      </c>
      <c r="BX102" s="109" t="s">
        <v>100</v>
      </c>
      <c r="CL102" s="109" t="s">
        <v>1</v>
      </c>
    </row>
    <row r="103" spans="1:91" s="4" customFormat="1" ht="35.25" customHeight="1">
      <c r="A103" s="102" t="s">
        <v>83</v>
      </c>
      <c r="B103" s="57"/>
      <c r="C103" s="103"/>
      <c r="D103" s="103"/>
      <c r="E103" s="248" t="s">
        <v>103</v>
      </c>
      <c r="F103" s="248"/>
      <c r="G103" s="248"/>
      <c r="H103" s="248"/>
      <c r="I103" s="248"/>
      <c r="J103" s="103"/>
      <c r="K103" s="248" t="s">
        <v>89</v>
      </c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/>
      <c r="AF103" s="248"/>
      <c r="AG103" s="275">
        <f>'2020-12-3.2-SO 03 - Vedle...'!J32</f>
        <v>0</v>
      </c>
      <c r="AH103" s="276"/>
      <c r="AI103" s="276"/>
      <c r="AJ103" s="276"/>
      <c r="AK103" s="276"/>
      <c r="AL103" s="276"/>
      <c r="AM103" s="276"/>
      <c r="AN103" s="275">
        <f t="shared" si="0"/>
        <v>0</v>
      </c>
      <c r="AO103" s="276"/>
      <c r="AP103" s="276"/>
      <c r="AQ103" s="104" t="s">
        <v>86</v>
      </c>
      <c r="AR103" s="59"/>
      <c r="AS103" s="105">
        <v>0</v>
      </c>
      <c r="AT103" s="106">
        <f t="shared" si="1"/>
        <v>0</v>
      </c>
      <c r="AU103" s="107">
        <f>'2020-12-3.2-SO 03 - Vedle...'!P125</f>
        <v>0</v>
      </c>
      <c r="AV103" s="106">
        <f>'2020-12-3.2-SO 03 - Vedle...'!J35</f>
        <v>0</v>
      </c>
      <c r="AW103" s="106">
        <f>'2020-12-3.2-SO 03 - Vedle...'!J36</f>
        <v>0</v>
      </c>
      <c r="AX103" s="106">
        <f>'2020-12-3.2-SO 03 - Vedle...'!J37</f>
        <v>0</v>
      </c>
      <c r="AY103" s="106">
        <f>'2020-12-3.2-SO 03 - Vedle...'!J38</f>
        <v>0</v>
      </c>
      <c r="AZ103" s="106">
        <f>'2020-12-3.2-SO 03 - Vedle...'!F35</f>
        <v>0</v>
      </c>
      <c r="BA103" s="106">
        <f>'2020-12-3.2-SO 03 - Vedle...'!F36</f>
        <v>0</v>
      </c>
      <c r="BB103" s="106">
        <f>'2020-12-3.2-SO 03 - Vedle...'!F37</f>
        <v>0</v>
      </c>
      <c r="BC103" s="106">
        <f>'2020-12-3.2-SO 03 - Vedle...'!F38</f>
        <v>0</v>
      </c>
      <c r="BD103" s="108">
        <f>'2020-12-3.2-SO 03 - Vedle...'!F39</f>
        <v>0</v>
      </c>
      <c r="BT103" s="109" t="s">
        <v>82</v>
      </c>
      <c r="BV103" s="109" t="s">
        <v>75</v>
      </c>
      <c r="BW103" s="109" t="s">
        <v>104</v>
      </c>
      <c r="BX103" s="109" t="s">
        <v>100</v>
      </c>
      <c r="CL103" s="109" t="s">
        <v>1</v>
      </c>
    </row>
    <row r="104" spans="1:91" s="7" customFormat="1" ht="37.5" customHeight="1">
      <c r="B104" s="92"/>
      <c r="C104" s="93"/>
      <c r="D104" s="247" t="s">
        <v>105</v>
      </c>
      <c r="E104" s="247"/>
      <c r="F104" s="247"/>
      <c r="G104" s="247"/>
      <c r="H104" s="247"/>
      <c r="I104" s="94"/>
      <c r="J104" s="247" t="s">
        <v>106</v>
      </c>
      <c r="K104" s="247"/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7"/>
      <c r="X104" s="247"/>
      <c r="Y104" s="247"/>
      <c r="Z104" s="247"/>
      <c r="AA104" s="247"/>
      <c r="AB104" s="247"/>
      <c r="AC104" s="247"/>
      <c r="AD104" s="247"/>
      <c r="AE104" s="247"/>
      <c r="AF104" s="247"/>
      <c r="AG104" s="273">
        <f>ROUND(SUM(AG105:AG106),2)</f>
        <v>0</v>
      </c>
      <c r="AH104" s="274"/>
      <c r="AI104" s="274"/>
      <c r="AJ104" s="274"/>
      <c r="AK104" s="274"/>
      <c r="AL104" s="274"/>
      <c r="AM104" s="274"/>
      <c r="AN104" s="281">
        <f t="shared" si="0"/>
        <v>0</v>
      </c>
      <c r="AO104" s="274"/>
      <c r="AP104" s="274"/>
      <c r="AQ104" s="95" t="s">
        <v>79</v>
      </c>
      <c r="AR104" s="96"/>
      <c r="AS104" s="97">
        <f>ROUND(SUM(AS105:AS106),2)</f>
        <v>0</v>
      </c>
      <c r="AT104" s="98">
        <f t="shared" si="1"/>
        <v>0</v>
      </c>
      <c r="AU104" s="99">
        <f>ROUND(SUM(AU105:AU106),5)</f>
        <v>0</v>
      </c>
      <c r="AV104" s="98">
        <f>ROUND(AZ104*L29,2)</f>
        <v>0</v>
      </c>
      <c r="AW104" s="98">
        <f>ROUND(BA104*L30,2)</f>
        <v>0</v>
      </c>
      <c r="AX104" s="98">
        <f>ROUND(BB104*L29,2)</f>
        <v>0</v>
      </c>
      <c r="AY104" s="98">
        <f>ROUND(BC104*L30,2)</f>
        <v>0</v>
      </c>
      <c r="AZ104" s="98">
        <f>ROUND(SUM(AZ105:AZ106),2)</f>
        <v>0</v>
      </c>
      <c r="BA104" s="98">
        <f>ROUND(SUM(BA105:BA106),2)</f>
        <v>0</v>
      </c>
      <c r="BB104" s="98">
        <f>ROUND(SUM(BB105:BB106),2)</f>
        <v>0</v>
      </c>
      <c r="BC104" s="98">
        <f>ROUND(SUM(BC105:BC106),2)</f>
        <v>0</v>
      </c>
      <c r="BD104" s="100">
        <f>ROUND(SUM(BD105:BD106),2)</f>
        <v>0</v>
      </c>
      <c r="BS104" s="101" t="s">
        <v>72</v>
      </c>
      <c r="BT104" s="101" t="s">
        <v>80</v>
      </c>
      <c r="BU104" s="101" t="s">
        <v>74</v>
      </c>
      <c r="BV104" s="101" t="s">
        <v>75</v>
      </c>
      <c r="BW104" s="101" t="s">
        <v>107</v>
      </c>
      <c r="BX104" s="101" t="s">
        <v>5</v>
      </c>
      <c r="CL104" s="101" t="s">
        <v>1</v>
      </c>
      <c r="CM104" s="101" t="s">
        <v>82</v>
      </c>
    </row>
    <row r="105" spans="1:91" s="4" customFormat="1" ht="35.25" customHeight="1">
      <c r="A105" s="102" t="s">
        <v>83</v>
      </c>
      <c r="B105" s="57"/>
      <c r="C105" s="103"/>
      <c r="D105" s="103"/>
      <c r="E105" s="248" t="s">
        <v>108</v>
      </c>
      <c r="F105" s="248"/>
      <c r="G105" s="248"/>
      <c r="H105" s="248"/>
      <c r="I105" s="248"/>
      <c r="J105" s="103"/>
      <c r="K105" s="248" t="s">
        <v>85</v>
      </c>
      <c r="L105" s="248"/>
      <c r="M105" s="248"/>
      <c r="N105" s="248"/>
      <c r="O105" s="248"/>
      <c r="P105" s="248"/>
      <c r="Q105" s="248"/>
      <c r="R105" s="248"/>
      <c r="S105" s="248"/>
      <c r="T105" s="248"/>
      <c r="U105" s="248"/>
      <c r="V105" s="248"/>
      <c r="W105" s="248"/>
      <c r="X105" s="248"/>
      <c r="Y105" s="248"/>
      <c r="Z105" s="248"/>
      <c r="AA105" s="248"/>
      <c r="AB105" s="248"/>
      <c r="AC105" s="248"/>
      <c r="AD105" s="248"/>
      <c r="AE105" s="248"/>
      <c r="AF105" s="248"/>
      <c r="AG105" s="275">
        <f>'2020-12-4.1-SO 04 - Stave...'!J32</f>
        <v>0</v>
      </c>
      <c r="AH105" s="276"/>
      <c r="AI105" s="276"/>
      <c r="AJ105" s="276"/>
      <c r="AK105" s="276"/>
      <c r="AL105" s="276"/>
      <c r="AM105" s="276"/>
      <c r="AN105" s="275">
        <f t="shared" si="0"/>
        <v>0</v>
      </c>
      <c r="AO105" s="276"/>
      <c r="AP105" s="276"/>
      <c r="AQ105" s="104" t="s">
        <v>86</v>
      </c>
      <c r="AR105" s="59"/>
      <c r="AS105" s="105">
        <v>0</v>
      </c>
      <c r="AT105" s="106">
        <f t="shared" si="1"/>
        <v>0</v>
      </c>
      <c r="AU105" s="107">
        <f>'2020-12-4.1-SO 04 - Stave...'!P126</f>
        <v>0</v>
      </c>
      <c r="AV105" s="106">
        <f>'2020-12-4.1-SO 04 - Stave...'!J35</f>
        <v>0</v>
      </c>
      <c r="AW105" s="106">
        <f>'2020-12-4.1-SO 04 - Stave...'!J36</f>
        <v>0</v>
      </c>
      <c r="AX105" s="106">
        <f>'2020-12-4.1-SO 04 - Stave...'!J37</f>
        <v>0</v>
      </c>
      <c r="AY105" s="106">
        <f>'2020-12-4.1-SO 04 - Stave...'!J38</f>
        <v>0</v>
      </c>
      <c r="AZ105" s="106">
        <f>'2020-12-4.1-SO 04 - Stave...'!F35</f>
        <v>0</v>
      </c>
      <c r="BA105" s="106">
        <f>'2020-12-4.1-SO 04 - Stave...'!F36</f>
        <v>0</v>
      </c>
      <c r="BB105" s="106">
        <f>'2020-12-4.1-SO 04 - Stave...'!F37</f>
        <v>0</v>
      </c>
      <c r="BC105" s="106">
        <f>'2020-12-4.1-SO 04 - Stave...'!F38</f>
        <v>0</v>
      </c>
      <c r="BD105" s="108">
        <f>'2020-12-4.1-SO 04 - Stave...'!F39</f>
        <v>0</v>
      </c>
      <c r="BT105" s="109" t="s">
        <v>82</v>
      </c>
      <c r="BV105" s="109" t="s">
        <v>75</v>
      </c>
      <c r="BW105" s="109" t="s">
        <v>109</v>
      </c>
      <c r="BX105" s="109" t="s">
        <v>107</v>
      </c>
      <c r="CL105" s="109" t="s">
        <v>1</v>
      </c>
    </row>
    <row r="106" spans="1:91" s="4" customFormat="1" ht="35.25" customHeight="1">
      <c r="A106" s="102" t="s">
        <v>83</v>
      </c>
      <c r="B106" s="57"/>
      <c r="C106" s="103"/>
      <c r="D106" s="103"/>
      <c r="E106" s="248" t="s">
        <v>110</v>
      </c>
      <c r="F106" s="248"/>
      <c r="G106" s="248"/>
      <c r="H106" s="248"/>
      <c r="I106" s="248"/>
      <c r="J106" s="103"/>
      <c r="K106" s="248" t="s">
        <v>89</v>
      </c>
      <c r="L106" s="248"/>
      <c r="M106" s="248"/>
      <c r="N106" s="248"/>
      <c r="O106" s="248"/>
      <c r="P106" s="248"/>
      <c r="Q106" s="248"/>
      <c r="R106" s="248"/>
      <c r="S106" s="248"/>
      <c r="T106" s="248"/>
      <c r="U106" s="248"/>
      <c r="V106" s="248"/>
      <c r="W106" s="248"/>
      <c r="X106" s="248"/>
      <c r="Y106" s="248"/>
      <c r="Z106" s="248"/>
      <c r="AA106" s="248"/>
      <c r="AB106" s="248"/>
      <c r="AC106" s="248"/>
      <c r="AD106" s="248"/>
      <c r="AE106" s="248"/>
      <c r="AF106" s="248"/>
      <c r="AG106" s="275">
        <f>'2020-12-4.2-SO 04 - Vedle...'!J32</f>
        <v>0</v>
      </c>
      <c r="AH106" s="276"/>
      <c r="AI106" s="276"/>
      <c r="AJ106" s="276"/>
      <c r="AK106" s="276"/>
      <c r="AL106" s="276"/>
      <c r="AM106" s="276"/>
      <c r="AN106" s="275">
        <f t="shared" si="0"/>
        <v>0</v>
      </c>
      <c r="AO106" s="276"/>
      <c r="AP106" s="276"/>
      <c r="AQ106" s="104" t="s">
        <v>86</v>
      </c>
      <c r="AR106" s="59"/>
      <c r="AS106" s="105">
        <v>0</v>
      </c>
      <c r="AT106" s="106">
        <f t="shared" si="1"/>
        <v>0</v>
      </c>
      <c r="AU106" s="107">
        <f>'2020-12-4.2-SO 04 - Vedle...'!P125</f>
        <v>0</v>
      </c>
      <c r="AV106" s="106">
        <f>'2020-12-4.2-SO 04 - Vedle...'!J35</f>
        <v>0</v>
      </c>
      <c r="AW106" s="106">
        <f>'2020-12-4.2-SO 04 - Vedle...'!J36</f>
        <v>0</v>
      </c>
      <c r="AX106" s="106">
        <f>'2020-12-4.2-SO 04 - Vedle...'!J37</f>
        <v>0</v>
      </c>
      <c r="AY106" s="106">
        <f>'2020-12-4.2-SO 04 - Vedle...'!J38</f>
        <v>0</v>
      </c>
      <c r="AZ106" s="106">
        <f>'2020-12-4.2-SO 04 - Vedle...'!F35</f>
        <v>0</v>
      </c>
      <c r="BA106" s="106">
        <f>'2020-12-4.2-SO 04 - Vedle...'!F36</f>
        <v>0</v>
      </c>
      <c r="BB106" s="106">
        <f>'2020-12-4.2-SO 04 - Vedle...'!F37</f>
        <v>0</v>
      </c>
      <c r="BC106" s="106">
        <f>'2020-12-4.2-SO 04 - Vedle...'!F38</f>
        <v>0</v>
      </c>
      <c r="BD106" s="108">
        <f>'2020-12-4.2-SO 04 - Vedle...'!F39</f>
        <v>0</v>
      </c>
      <c r="BT106" s="109" t="s">
        <v>82</v>
      </c>
      <c r="BV106" s="109" t="s">
        <v>75</v>
      </c>
      <c r="BW106" s="109" t="s">
        <v>111</v>
      </c>
      <c r="BX106" s="109" t="s">
        <v>107</v>
      </c>
      <c r="CL106" s="109" t="s">
        <v>1</v>
      </c>
    </row>
    <row r="107" spans="1:91" s="7" customFormat="1" ht="37.5" customHeight="1">
      <c r="B107" s="92"/>
      <c r="C107" s="93"/>
      <c r="D107" s="247" t="s">
        <v>112</v>
      </c>
      <c r="E107" s="247"/>
      <c r="F107" s="247"/>
      <c r="G107" s="247"/>
      <c r="H107" s="247"/>
      <c r="I107" s="94"/>
      <c r="J107" s="247" t="s">
        <v>113</v>
      </c>
      <c r="K107" s="247"/>
      <c r="L107" s="247"/>
      <c r="M107" s="247"/>
      <c r="N107" s="247"/>
      <c r="O107" s="247"/>
      <c r="P107" s="247"/>
      <c r="Q107" s="247"/>
      <c r="R107" s="247"/>
      <c r="S107" s="247"/>
      <c r="T107" s="247"/>
      <c r="U107" s="247"/>
      <c r="V107" s="247"/>
      <c r="W107" s="247"/>
      <c r="X107" s="247"/>
      <c r="Y107" s="247"/>
      <c r="Z107" s="247"/>
      <c r="AA107" s="247"/>
      <c r="AB107" s="247"/>
      <c r="AC107" s="247"/>
      <c r="AD107" s="247"/>
      <c r="AE107" s="247"/>
      <c r="AF107" s="247"/>
      <c r="AG107" s="273">
        <f>ROUND(SUM(AG108:AG109),2)</f>
        <v>0</v>
      </c>
      <c r="AH107" s="274"/>
      <c r="AI107" s="274"/>
      <c r="AJ107" s="274"/>
      <c r="AK107" s="274"/>
      <c r="AL107" s="274"/>
      <c r="AM107" s="274"/>
      <c r="AN107" s="281">
        <f t="shared" si="0"/>
        <v>0</v>
      </c>
      <c r="AO107" s="274"/>
      <c r="AP107" s="274"/>
      <c r="AQ107" s="95" t="s">
        <v>79</v>
      </c>
      <c r="AR107" s="96"/>
      <c r="AS107" s="97">
        <f>ROUND(SUM(AS108:AS109),2)</f>
        <v>0</v>
      </c>
      <c r="AT107" s="98">
        <f t="shared" si="1"/>
        <v>0</v>
      </c>
      <c r="AU107" s="99">
        <f>ROUND(SUM(AU108:AU109),5)</f>
        <v>0</v>
      </c>
      <c r="AV107" s="98">
        <f>ROUND(AZ107*L29,2)</f>
        <v>0</v>
      </c>
      <c r="AW107" s="98">
        <f>ROUND(BA107*L30,2)</f>
        <v>0</v>
      </c>
      <c r="AX107" s="98">
        <f>ROUND(BB107*L29,2)</f>
        <v>0</v>
      </c>
      <c r="AY107" s="98">
        <f>ROUND(BC107*L30,2)</f>
        <v>0</v>
      </c>
      <c r="AZ107" s="98">
        <f>ROUND(SUM(AZ108:AZ109),2)</f>
        <v>0</v>
      </c>
      <c r="BA107" s="98">
        <f>ROUND(SUM(BA108:BA109),2)</f>
        <v>0</v>
      </c>
      <c r="BB107" s="98">
        <f>ROUND(SUM(BB108:BB109),2)</f>
        <v>0</v>
      </c>
      <c r="BC107" s="98">
        <f>ROUND(SUM(BC108:BC109),2)</f>
        <v>0</v>
      </c>
      <c r="BD107" s="100">
        <f>ROUND(SUM(BD108:BD109),2)</f>
        <v>0</v>
      </c>
      <c r="BS107" s="101" t="s">
        <v>72</v>
      </c>
      <c r="BT107" s="101" t="s">
        <v>80</v>
      </c>
      <c r="BU107" s="101" t="s">
        <v>74</v>
      </c>
      <c r="BV107" s="101" t="s">
        <v>75</v>
      </c>
      <c r="BW107" s="101" t="s">
        <v>114</v>
      </c>
      <c r="BX107" s="101" t="s">
        <v>5</v>
      </c>
      <c r="CL107" s="101" t="s">
        <v>1</v>
      </c>
      <c r="CM107" s="101" t="s">
        <v>82</v>
      </c>
    </row>
    <row r="108" spans="1:91" s="4" customFormat="1" ht="35.25" customHeight="1">
      <c r="A108" s="102" t="s">
        <v>83</v>
      </c>
      <c r="B108" s="57"/>
      <c r="C108" s="103"/>
      <c r="D108" s="103"/>
      <c r="E108" s="248" t="s">
        <v>115</v>
      </c>
      <c r="F108" s="248"/>
      <c r="G108" s="248"/>
      <c r="H108" s="248"/>
      <c r="I108" s="248"/>
      <c r="J108" s="103"/>
      <c r="K108" s="248" t="s">
        <v>85</v>
      </c>
      <c r="L108" s="248"/>
      <c r="M108" s="248"/>
      <c r="N108" s="248"/>
      <c r="O108" s="248"/>
      <c r="P108" s="248"/>
      <c r="Q108" s="248"/>
      <c r="R108" s="248"/>
      <c r="S108" s="248"/>
      <c r="T108" s="248"/>
      <c r="U108" s="248"/>
      <c r="V108" s="248"/>
      <c r="W108" s="248"/>
      <c r="X108" s="248"/>
      <c r="Y108" s="248"/>
      <c r="Z108" s="248"/>
      <c r="AA108" s="248"/>
      <c r="AB108" s="248"/>
      <c r="AC108" s="248"/>
      <c r="AD108" s="248"/>
      <c r="AE108" s="248"/>
      <c r="AF108" s="248"/>
      <c r="AG108" s="275">
        <f>'2020-12-5.1-SO 05 - Stave...'!J32</f>
        <v>0</v>
      </c>
      <c r="AH108" s="276"/>
      <c r="AI108" s="276"/>
      <c r="AJ108" s="276"/>
      <c r="AK108" s="276"/>
      <c r="AL108" s="276"/>
      <c r="AM108" s="276"/>
      <c r="AN108" s="275">
        <f t="shared" si="0"/>
        <v>0</v>
      </c>
      <c r="AO108" s="276"/>
      <c r="AP108" s="276"/>
      <c r="AQ108" s="104" t="s">
        <v>86</v>
      </c>
      <c r="AR108" s="59"/>
      <c r="AS108" s="105">
        <v>0</v>
      </c>
      <c r="AT108" s="106">
        <f t="shared" si="1"/>
        <v>0</v>
      </c>
      <c r="AU108" s="107">
        <f>'2020-12-5.1-SO 05 - Stave...'!P126</f>
        <v>0</v>
      </c>
      <c r="AV108" s="106">
        <f>'2020-12-5.1-SO 05 - Stave...'!J35</f>
        <v>0</v>
      </c>
      <c r="AW108" s="106">
        <f>'2020-12-5.1-SO 05 - Stave...'!J36</f>
        <v>0</v>
      </c>
      <c r="AX108" s="106">
        <f>'2020-12-5.1-SO 05 - Stave...'!J37</f>
        <v>0</v>
      </c>
      <c r="AY108" s="106">
        <f>'2020-12-5.1-SO 05 - Stave...'!J38</f>
        <v>0</v>
      </c>
      <c r="AZ108" s="106">
        <f>'2020-12-5.1-SO 05 - Stave...'!F35</f>
        <v>0</v>
      </c>
      <c r="BA108" s="106">
        <f>'2020-12-5.1-SO 05 - Stave...'!F36</f>
        <v>0</v>
      </c>
      <c r="BB108" s="106">
        <f>'2020-12-5.1-SO 05 - Stave...'!F37</f>
        <v>0</v>
      </c>
      <c r="BC108" s="106">
        <f>'2020-12-5.1-SO 05 - Stave...'!F38</f>
        <v>0</v>
      </c>
      <c r="BD108" s="108">
        <f>'2020-12-5.1-SO 05 - Stave...'!F39</f>
        <v>0</v>
      </c>
      <c r="BT108" s="109" t="s">
        <v>82</v>
      </c>
      <c r="BV108" s="109" t="s">
        <v>75</v>
      </c>
      <c r="BW108" s="109" t="s">
        <v>116</v>
      </c>
      <c r="BX108" s="109" t="s">
        <v>114</v>
      </c>
      <c r="CL108" s="109" t="s">
        <v>1</v>
      </c>
    </row>
    <row r="109" spans="1:91" s="4" customFormat="1" ht="35.25" customHeight="1">
      <c r="A109" s="102" t="s">
        <v>83</v>
      </c>
      <c r="B109" s="57"/>
      <c r="C109" s="103"/>
      <c r="D109" s="103"/>
      <c r="E109" s="248" t="s">
        <v>117</v>
      </c>
      <c r="F109" s="248"/>
      <c r="G109" s="248"/>
      <c r="H109" s="248"/>
      <c r="I109" s="248"/>
      <c r="J109" s="103"/>
      <c r="K109" s="248" t="s">
        <v>118</v>
      </c>
      <c r="L109" s="248"/>
      <c r="M109" s="248"/>
      <c r="N109" s="248"/>
      <c r="O109" s="248"/>
      <c r="P109" s="248"/>
      <c r="Q109" s="248"/>
      <c r="R109" s="248"/>
      <c r="S109" s="248"/>
      <c r="T109" s="248"/>
      <c r="U109" s="248"/>
      <c r="V109" s="248"/>
      <c r="W109" s="248"/>
      <c r="X109" s="248"/>
      <c r="Y109" s="248"/>
      <c r="Z109" s="248"/>
      <c r="AA109" s="248"/>
      <c r="AB109" s="248"/>
      <c r="AC109" s="248"/>
      <c r="AD109" s="248"/>
      <c r="AE109" s="248"/>
      <c r="AF109" s="248"/>
      <c r="AG109" s="275">
        <f>'2020-12-5.2-SO 05 - Vedle...'!J32</f>
        <v>0</v>
      </c>
      <c r="AH109" s="276"/>
      <c r="AI109" s="276"/>
      <c r="AJ109" s="276"/>
      <c r="AK109" s="276"/>
      <c r="AL109" s="276"/>
      <c r="AM109" s="276"/>
      <c r="AN109" s="275">
        <f t="shared" si="0"/>
        <v>0</v>
      </c>
      <c r="AO109" s="276"/>
      <c r="AP109" s="276"/>
      <c r="AQ109" s="104" t="s">
        <v>86</v>
      </c>
      <c r="AR109" s="59"/>
      <c r="AS109" s="105">
        <v>0</v>
      </c>
      <c r="AT109" s="106">
        <f t="shared" si="1"/>
        <v>0</v>
      </c>
      <c r="AU109" s="107">
        <f>'2020-12-5.2-SO 05 - Vedle...'!P125</f>
        <v>0</v>
      </c>
      <c r="AV109" s="106">
        <f>'2020-12-5.2-SO 05 - Vedle...'!J35</f>
        <v>0</v>
      </c>
      <c r="AW109" s="106">
        <f>'2020-12-5.2-SO 05 - Vedle...'!J36</f>
        <v>0</v>
      </c>
      <c r="AX109" s="106">
        <f>'2020-12-5.2-SO 05 - Vedle...'!J37</f>
        <v>0</v>
      </c>
      <c r="AY109" s="106">
        <f>'2020-12-5.2-SO 05 - Vedle...'!J38</f>
        <v>0</v>
      </c>
      <c r="AZ109" s="106">
        <f>'2020-12-5.2-SO 05 - Vedle...'!F35</f>
        <v>0</v>
      </c>
      <c r="BA109" s="106">
        <f>'2020-12-5.2-SO 05 - Vedle...'!F36</f>
        <v>0</v>
      </c>
      <c r="BB109" s="106">
        <f>'2020-12-5.2-SO 05 - Vedle...'!F37</f>
        <v>0</v>
      </c>
      <c r="BC109" s="106">
        <f>'2020-12-5.2-SO 05 - Vedle...'!F38</f>
        <v>0</v>
      </c>
      <c r="BD109" s="108">
        <f>'2020-12-5.2-SO 05 - Vedle...'!F39</f>
        <v>0</v>
      </c>
      <c r="BT109" s="109" t="s">
        <v>82</v>
      </c>
      <c r="BV109" s="109" t="s">
        <v>75</v>
      </c>
      <c r="BW109" s="109" t="s">
        <v>119</v>
      </c>
      <c r="BX109" s="109" t="s">
        <v>114</v>
      </c>
      <c r="CL109" s="109" t="s">
        <v>1</v>
      </c>
    </row>
    <row r="110" spans="1:91" s="7" customFormat="1" ht="37.5" customHeight="1">
      <c r="B110" s="92"/>
      <c r="C110" s="93"/>
      <c r="D110" s="247" t="s">
        <v>120</v>
      </c>
      <c r="E110" s="247"/>
      <c r="F110" s="247"/>
      <c r="G110" s="247"/>
      <c r="H110" s="247"/>
      <c r="I110" s="94"/>
      <c r="J110" s="247" t="s">
        <v>121</v>
      </c>
      <c r="K110" s="247"/>
      <c r="L110" s="247"/>
      <c r="M110" s="247"/>
      <c r="N110" s="247"/>
      <c r="O110" s="247"/>
      <c r="P110" s="247"/>
      <c r="Q110" s="247"/>
      <c r="R110" s="247"/>
      <c r="S110" s="247"/>
      <c r="T110" s="247"/>
      <c r="U110" s="247"/>
      <c r="V110" s="247"/>
      <c r="W110" s="247"/>
      <c r="X110" s="247"/>
      <c r="Y110" s="247"/>
      <c r="Z110" s="247"/>
      <c r="AA110" s="247"/>
      <c r="AB110" s="247"/>
      <c r="AC110" s="247"/>
      <c r="AD110" s="247"/>
      <c r="AE110" s="247"/>
      <c r="AF110" s="247"/>
      <c r="AG110" s="273">
        <f>ROUND(SUM(AG111:AG112),2)</f>
        <v>0</v>
      </c>
      <c r="AH110" s="274"/>
      <c r="AI110" s="274"/>
      <c r="AJ110" s="274"/>
      <c r="AK110" s="274"/>
      <c r="AL110" s="274"/>
      <c r="AM110" s="274"/>
      <c r="AN110" s="281">
        <f t="shared" si="0"/>
        <v>0</v>
      </c>
      <c r="AO110" s="274"/>
      <c r="AP110" s="274"/>
      <c r="AQ110" s="95" t="s">
        <v>79</v>
      </c>
      <c r="AR110" s="96"/>
      <c r="AS110" s="97">
        <f>ROUND(SUM(AS111:AS112),2)</f>
        <v>0</v>
      </c>
      <c r="AT110" s="98">
        <f t="shared" si="1"/>
        <v>0</v>
      </c>
      <c r="AU110" s="99">
        <f>ROUND(SUM(AU111:AU112),5)</f>
        <v>0</v>
      </c>
      <c r="AV110" s="98">
        <f>ROUND(AZ110*L29,2)</f>
        <v>0</v>
      </c>
      <c r="AW110" s="98">
        <f>ROUND(BA110*L30,2)</f>
        <v>0</v>
      </c>
      <c r="AX110" s="98">
        <f>ROUND(BB110*L29,2)</f>
        <v>0</v>
      </c>
      <c r="AY110" s="98">
        <f>ROUND(BC110*L30,2)</f>
        <v>0</v>
      </c>
      <c r="AZ110" s="98">
        <f>ROUND(SUM(AZ111:AZ112),2)</f>
        <v>0</v>
      </c>
      <c r="BA110" s="98">
        <f>ROUND(SUM(BA111:BA112),2)</f>
        <v>0</v>
      </c>
      <c r="BB110" s="98">
        <f>ROUND(SUM(BB111:BB112),2)</f>
        <v>0</v>
      </c>
      <c r="BC110" s="98">
        <f>ROUND(SUM(BC111:BC112),2)</f>
        <v>0</v>
      </c>
      <c r="BD110" s="100">
        <f>ROUND(SUM(BD111:BD112),2)</f>
        <v>0</v>
      </c>
      <c r="BS110" s="101" t="s">
        <v>72</v>
      </c>
      <c r="BT110" s="101" t="s">
        <v>80</v>
      </c>
      <c r="BU110" s="101" t="s">
        <v>74</v>
      </c>
      <c r="BV110" s="101" t="s">
        <v>75</v>
      </c>
      <c r="BW110" s="101" t="s">
        <v>122</v>
      </c>
      <c r="BX110" s="101" t="s">
        <v>5</v>
      </c>
      <c r="CL110" s="101" t="s">
        <v>1</v>
      </c>
      <c r="CM110" s="101" t="s">
        <v>82</v>
      </c>
    </row>
    <row r="111" spans="1:91" s="4" customFormat="1" ht="35.25" customHeight="1">
      <c r="A111" s="102" t="s">
        <v>83</v>
      </c>
      <c r="B111" s="57"/>
      <c r="C111" s="103"/>
      <c r="D111" s="103"/>
      <c r="E111" s="248" t="s">
        <v>123</v>
      </c>
      <c r="F111" s="248"/>
      <c r="G111" s="248"/>
      <c r="H111" s="248"/>
      <c r="I111" s="248"/>
      <c r="J111" s="103"/>
      <c r="K111" s="248" t="s">
        <v>85</v>
      </c>
      <c r="L111" s="248"/>
      <c r="M111" s="248"/>
      <c r="N111" s="248"/>
      <c r="O111" s="248"/>
      <c r="P111" s="248"/>
      <c r="Q111" s="248"/>
      <c r="R111" s="248"/>
      <c r="S111" s="248"/>
      <c r="T111" s="248"/>
      <c r="U111" s="248"/>
      <c r="V111" s="248"/>
      <c r="W111" s="248"/>
      <c r="X111" s="248"/>
      <c r="Y111" s="248"/>
      <c r="Z111" s="248"/>
      <c r="AA111" s="248"/>
      <c r="AB111" s="248"/>
      <c r="AC111" s="248"/>
      <c r="AD111" s="248"/>
      <c r="AE111" s="248"/>
      <c r="AF111" s="248"/>
      <c r="AG111" s="275">
        <f>'2020-12-6.1-SO 06 - Stave...'!J32</f>
        <v>0</v>
      </c>
      <c r="AH111" s="276"/>
      <c r="AI111" s="276"/>
      <c r="AJ111" s="276"/>
      <c r="AK111" s="276"/>
      <c r="AL111" s="276"/>
      <c r="AM111" s="276"/>
      <c r="AN111" s="275">
        <f t="shared" si="0"/>
        <v>0</v>
      </c>
      <c r="AO111" s="276"/>
      <c r="AP111" s="276"/>
      <c r="AQ111" s="104" t="s">
        <v>86</v>
      </c>
      <c r="AR111" s="59"/>
      <c r="AS111" s="105">
        <v>0</v>
      </c>
      <c r="AT111" s="106">
        <f t="shared" si="1"/>
        <v>0</v>
      </c>
      <c r="AU111" s="107">
        <f>'2020-12-6.1-SO 06 - Stave...'!P125</f>
        <v>0</v>
      </c>
      <c r="AV111" s="106">
        <f>'2020-12-6.1-SO 06 - Stave...'!J35</f>
        <v>0</v>
      </c>
      <c r="AW111" s="106">
        <f>'2020-12-6.1-SO 06 - Stave...'!J36</f>
        <v>0</v>
      </c>
      <c r="AX111" s="106">
        <f>'2020-12-6.1-SO 06 - Stave...'!J37</f>
        <v>0</v>
      </c>
      <c r="AY111" s="106">
        <f>'2020-12-6.1-SO 06 - Stave...'!J38</f>
        <v>0</v>
      </c>
      <c r="AZ111" s="106">
        <f>'2020-12-6.1-SO 06 - Stave...'!F35</f>
        <v>0</v>
      </c>
      <c r="BA111" s="106">
        <f>'2020-12-6.1-SO 06 - Stave...'!F36</f>
        <v>0</v>
      </c>
      <c r="BB111" s="106">
        <f>'2020-12-6.1-SO 06 - Stave...'!F37</f>
        <v>0</v>
      </c>
      <c r="BC111" s="106">
        <f>'2020-12-6.1-SO 06 - Stave...'!F38</f>
        <v>0</v>
      </c>
      <c r="BD111" s="108">
        <f>'2020-12-6.1-SO 06 - Stave...'!F39</f>
        <v>0</v>
      </c>
      <c r="BT111" s="109" t="s">
        <v>82</v>
      </c>
      <c r="BV111" s="109" t="s">
        <v>75</v>
      </c>
      <c r="BW111" s="109" t="s">
        <v>124</v>
      </c>
      <c r="BX111" s="109" t="s">
        <v>122</v>
      </c>
      <c r="CL111" s="109" t="s">
        <v>1</v>
      </c>
    </row>
    <row r="112" spans="1:91" s="4" customFormat="1" ht="35.25" customHeight="1">
      <c r="A112" s="102" t="s">
        <v>83</v>
      </c>
      <c r="B112" s="57"/>
      <c r="C112" s="103"/>
      <c r="D112" s="103"/>
      <c r="E112" s="248" t="s">
        <v>125</v>
      </c>
      <c r="F112" s="248"/>
      <c r="G112" s="248"/>
      <c r="H112" s="248"/>
      <c r="I112" s="248"/>
      <c r="J112" s="103"/>
      <c r="K112" s="248" t="s">
        <v>89</v>
      </c>
      <c r="L112" s="248"/>
      <c r="M112" s="248"/>
      <c r="N112" s="248"/>
      <c r="O112" s="248"/>
      <c r="P112" s="248"/>
      <c r="Q112" s="248"/>
      <c r="R112" s="248"/>
      <c r="S112" s="248"/>
      <c r="T112" s="248"/>
      <c r="U112" s="248"/>
      <c r="V112" s="248"/>
      <c r="W112" s="248"/>
      <c r="X112" s="248"/>
      <c r="Y112" s="248"/>
      <c r="Z112" s="248"/>
      <c r="AA112" s="248"/>
      <c r="AB112" s="248"/>
      <c r="AC112" s="248"/>
      <c r="AD112" s="248"/>
      <c r="AE112" s="248"/>
      <c r="AF112" s="248"/>
      <c r="AG112" s="275">
        <f>'2020-12-6.2-SO 06 - Vedle...'!J32</f>
        <v>0</v>
      </c>
      <c r="AH112" s="276"/>
      <c r="AI112" s="276"/>
      <c r="AJ112" s="276"/>
      <c r="AK112" s="276"/>
      <c r="AL112" s="276"/>
      <c r="AM112" s="276"/>
      <c r="AN112" s="275">
        <f t="shared" si="0"/>
        <v>0</v>
      </c>
      <c r="AO112" s="276"/>
      <c r="AP112" s="276"/>
      <c r="AQ112" s="104" t="s">
        <v>86</v>
      </c>
      <c r="AR112" s="59"/>
      <c r="AS112" s="105">
        <v>0</v>
      </c>
      <c r="AT112" s="106">
        <f t="shared" si="1"/>
        <v>0</v>
      </c>
      <c r="AU112" s="107">
        <f>'2020-12-6.2-SO 06 - Vedle...'!P125</f>
        <v>0</v>
      </c>
      <c r="AV112" s="106">
        <f>'2020-12-6.2-SO 06 - Vedle...'!J35</f>
        <v>0</v>
      </c>
      <c r="AW112" s="106">
        <f>'2020-12-6.2-SO 06 - Vedle...'!J36</f>
        <v>0</v>
      </c>
      <c r="AX112" s="106">
        <f>'2020-12-6.2-SO 06 - Vedle...'!J37</f>
        <v>0</v>
      </c>
      <c r="AY112" s="106">
        <f>'2020-12-6.2-SO 06 - Vedle...'!J38</f>
        <v>0</v>
      </c>
      <c r="AZ112" s="106">
        <f>'2020-12-6.2-SO 06 - Vedle...'!F35</f>
        <v>0</v>
      </c>
      <c r="BA112" s="106">
        <f>'2020-12-6.2-SO 06 - Vedle...'!F36</f>
        <v>0</v>
      </c>
      <c r="BB112" s="106">
        <f>'2020-12-6.2-SO 06 - Vedle...'!F37</f>
        <v>0</v>
      </c>
      <c r="BC112" s="106">
        <f>'2020-12-6.2-SO 06 - Vedle...'!F38</f>
        <v>0</v>
      </c>
      <c r="BD112" s="108">
        <f>'2020-12-6.2-SO 06 - Vedle...'!F39</f>
        <v>0</v>
      </c>
      <c r="BT112" s="109" t="s">
        <v>82</v>
      </c>
      <c r="BV112" s="109" t="s">
        <v>75</v>
      </c>
      <c r="BW112" s="109" t="s">
        <v>126</v>
      </c>
      <c r="BX112" s="109" t="s">
        <v>122</v>
      </c>
      <c r="CL112" s="109" t="s">
        <v>1</v>
      </c>
    </row>
    <row r="113" spans="1:91" s="7" customFormat="1" ht="37.5" customHeight="1">
      <c r="B113" s="92"/>
      <c r="C113" s="93"/>
      <c r="D113" s="247" t="s">
        <v>127</v>
      </c>
      <c r="E113" s="247"/>
      <c r="F113" s="247"/>
      <c r="G113" s="247"/>
      <c r="H113" s="247"/>
      <c r="I113" s="94"/>
      <c r="J113" s="247" t="s">
        <v>128</v>
      </c>
      <c r="K113" s="247"/>
      <c r="L113" s="247"/>
      <c r="M113" s="247"/>
      <c r="N113" s="247"/>
      <c r="O113" s="247"/>
      <c r="P113" s="247"/>
      <c r="Q113" s="247"/>
      <c r="R113" s="247"/>
      <c r="S113" s="247"/>
      <c r="T113" s="247"/>
      <c r="U113" s="247"/>
      <c r="V113" s="247"/>
      <c r="W113" s="247"/>
      <c r="X113" s="247"/>
      <c r="Y113" s="247"/>
      <c r="Z113" s="247"/>
      <c r="AA113" s="247"/>
      <c r="AB113" s="247"/>
      <c r="AC113" s="247"/>
      <c r="AD113" s="247"/>
      <c r="AE113" s="247"/>
      <c r="AF113" s="247"/>
      <c r="AG113" s="273">
        <f>ROUND(SUM(AG114:AG115),2)</f>
        <v>0</v>
      </c>
      <c r="AH113" s="274"/>
      <c r="AI113" s="274"/>
      <c r="AJ113" s="274"/>
      <c r="AK113" s="274"/>
      <c r="AL113" s="274"/>
      <c r="AM113" s="274"/>
      <c r="AN113" s="281">
        <f t="shared" si="0"/>
        <v>0</v>
      </c>
      <c r="AO113" s="274"/>
      <c r="AP113" s="274"/>
      <c r="AQ113" s="95" t="s">
        <v>79</v>
      </c>
      <c r="AR113" s="96"/>
      <c r="AS113" s="97">
        <f>ROUND(SUM(AS114:AS115),2)</f>
        <v>0</v>
      </c>
      <c r="AT113" s="98">
        <f t="shared" si="1"/>
        <v>0</v>
      </c>
      <c r="AU113" s="99">
        <f>ROUND(SUM(AU114:AU115),5)</f>
        <v>0</v>
      </c>
      <c r="AV113" s="98">
        <f>ROUND(AZ113*L29,2)</f>
        <v>0</v>
      </c>
      <c r="AW113" s="98">
        <f>ROUND(BA113*L30,2)</f>
        <v>0</v>
      </c>
      <c r="AX113" s="98">
        <f>ROUND(BB113*L29,2)</f>
        <v>0</v>
      </c>
      <c r="AY113" s="98">
        <f>ROUND(BC113*L30,2)</f>
        <v>0</v>
      </c>
      <c r="AZ113" s="98">
        <f>ROUND(SUM(AZ114:AZ115),2)</f>
        <v>0</v>
      </c>
      <c r="BA113" s="98">
        <f>ROUND(SUM(BA114:BA115),2)</f>
        <v>0</v>
      </c>
      <c r="BB113" s="98">
        <f>ROUND(SUM(BB114:BB115),2)</f>
        <v>0</v>
      </c>
      <c r="BC113" s="98">
        <f>ROUND(SUM(BC114:BC115),2)</f>
        <v>0</v>
      </c>
      <c r="BD113" s="100">
        <f>ROUND(SUM(BD114:BD115),2)</f>
        <v>0</v>
      </c>
      <c r="BS113" s="101" t="s">
        <v>72</v>
      </c>
      <c r="BT113" s="101" t="s">
        <v>80</v>
      </c>
      <c r="BU113" s="101" t="s">
        <v>74</v>
      </c>
      <c r="BV113" s="101" t="s">
        <v>75</v>
      </c>
      <c r="BW113" s="101" t="s">
        <v>129</v>
      </c>
      <c r="BX113" s="101" t="s">
        <v>5</v>
      </c>
      <c r="CL113" s="101" t="s">
        <v>1</v>
      </c>
      <c r="CM113" s="101" t="s">
        <v>82</v>
      </c>
    </row>
    <row r="114" spans="1:91" s="4" customFormat="1" ht="35.25" customHeight="1">
      <c r="A114" s="102" t="s">
        <v>83</v>
      </c>
      <c r="B114" s="57"/>
      <c r="C114" s="103"/>
      <c r="D114" s="103"/>
      <c r="E114" s="248" t="s">
        <v>130</v>
      </c>
      <c r="F114" s="248"/>
      <c r="G114" s="248"/>
      <c r="H114" s="248"/>
      <c r="I114" s="248"/>
      <c r="J114" s="103"/>
      <c r="K114" s="248" t="s">
        <v>85</v>
      </c>
      <c r="L114" s="248"/>
      <c r="M114" s="248"/>
      <c r="N114" s="248"/>
      <c r="O114" s="248"/>
      <c r="P114" s="248"/>
      <c r="Q114" s="248"/>
      <c r="R114" s="248"/>
      <c r="S114" s="248"/>
      <c r="T114" s="248"/>
      <c r="U114" s="248"/>
      <c r="V114" s="248"/>
      <c r="W114" s="248"/>
      <c r="X114" s="248"/>
      <c r="Y114" s="248"/>
      <c r="Z114" s="248"/>
      <c r="AA114" s="248"/>
      <c r="AB114" s="248"/>
      <c r="AC114" s="248"/>
      <c r="AD114" s="248"/>
      <c r="AE114" s="248"/>
      <c r="AF114" s="248"/>
      <c r="AG114" s="275">
        <f>'2020-12-7.1-SO 07 - Stave...'!J32</f>
        <v>0</v>
      </c>
      <c r="AH114" s="276"/>
      <c r="AI114" s="276"/>
      <c r="AJ114" s="276"/>
      <c r="AK114" s="276"/>
      <c r="AL114" s="276"/>
      <c r="AM114" s="276"/>
      <c r="AN114" s="275">
        <f t="shared" si="0"/>
        <v>0</v>
      </c>
      <c r="AO114" s="276"/>
      <c r="AP114" s="276"/>
      <c r="AQ114" s="104" t="s">
        <v>86</v>
      </c>
      <c r="AR114" s="59"/>
      <c r="AS114" s="105">
        <v>0</v>
      </c>
      <c r="AT114" s="106">
        <f t="shared" si="1"/>
        <v>0</v>
      </c>
      <c r="AU114" s="107">
        <f>'2020-12-7.1-SO 07 - Stave...'!P126</f>
        <v>0</v>
      </c>
      <c r="AV114" s="106">
        <f>'2020-12-7.1-SO 07 - Stave...'!J35</f>
        <v>0</v>
      </c>
      <c r="AW114" s="106">
        <f>'2020-12-7.1-SO 07 - Stave...'!J36</f>
        <v>0</v>
      </c>
      <c r="AX114" s="106">
        <f>'2020-12-7.1-SO 07 - Stave...'!J37</f>
        <v>0</v>
      </c>
      <c r="AY114" s="106">
        <f>'2020-12-7.1-SO 07 - Stave...'!J38</f>
        <v>0</v>
      </c>
      <c r="AZ114" s="106">
        <f>'2020-12-7.1-SO 07 - Stave...'!F35</f>
        <v>0</v>
      </c>
      <c r="BA114" s="106">
        <f>'2020-12-7.1-SO 07 - Stave...'!F36</f>
        <v>0</v>
      </c>
      <c r="BB114" s="106">
        <f>'2020-12-7.1-SO 07 - Stave...'!F37</f>
        <v>0</v>
      </c>
      <c r="BC114" s="106">
        <f>'2020-12-7.1-SO 07 - Stave...'!F38</f>
        <v>0</v>
      </c>
      <c r="BD114" s="108">
        <f>'2020-12-7.1-SO 07 - Stave...'!F39</f>
        <v>0</v>
      </c>
      <c r="BT114" s="109" t="s">
        <v>82</v>
      </c>
      <c r="BV114" s="109" t="s">
        <v>75</v>
      </c>
      <c r="BW114" s="109" t="s">
        <v>131</v>
      </c>
      <c r="BX114" s="109" t="s">
        <v>129</v>
      </c>
      <c r="CL114" s="109" t="s">
        <v>1</v>
      </c>
    </row>
    <row r="115" spans="1:91" s="4" customFormat="1" ht="35.25" customHeight="1">
      <c r="A115" s="102" t="s">
        <v>83</v>
      </c>
      <c r="B115" s="57"/>
      <c r="C115" s="103"/>
      <c r="D115" s="103"/>
      <c r="E115" s="248" t="s">
        <v>132</v>
      </c>
      <c r="F115" s="248"/>
      <c r="G115" s="248"/>
      <c r="H115" s="248"/>
      <c r="I115" s="248"/>
      <c r="J115" s="103"/>
      <c r="K115" s="248" t="s">
        <v>89</v>
      </c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/>
      <c r="AF115" s="248"/>
      <c r="AG115" s="275">
        <f>'2020-12-7.2-SO 07 - Vedle...'!J32</f>
        <v>0</v>
      </c>
      <c r="AH115" s="276"/>
      <c r="AI115" s="276"/>
      <c r="AJ115" s="276"/>
      <c r="AK115" s="276"/>
      <c r="AL115" s="276"/>
      <c r="AM115" s="276"/>
      <c r="AN115" s="275">
        <f t="shared" si="0"/>
        <v>0</v>
      </c>
      <c r="AO115" s="276"/>
      <c r="AP115" s="276"/>
      <c r="AQ115" s="104" t="s">
        <v>86</v>
      </c>
      <c r="AR115" s="59"/>
      <c r="AS115" s="110">
        <v>0</v>
      </c>
      <c r="AT115" s="111">
        <f t="shared" si="1"/>
        <v>0</v>
      </c>
      <c r="AU115" s="112">
        <f>'2020-12-7.2-SO 07 - Vedle...'!P125</f>
        <v>0</v>
      </c>
      <c r="AV115" s="111">
        <f>'2020-12-7.2-SO 07 - Vedle...'!J35</f>
        <v>0</v>
      </c>
      <c r="AW115" s="111">
        <f>'2020-12-7.2-SO 07 - Vedle...'!J36</f>
        <v>0</v>
      </c>
      <c r="AX115" s="111">
        <f>'2020-12-7.2-SO 07 - Vedle...'!J37</f>
        <v>0</v>
      </c>
      <c r="AY115" s="111">
        <f>'2020-12-7.2-SO 07 - Vedle...'!J38</f>
        <v>0</v>
      </c>
      <c r="AZ115" s="111">
        <f>'2020-12-7.2-SO 07 - Vedle...'!F35</f>
        <v>0</v>
      </c>
      <c r="BA115" s="111">
        <f>'2020-12-7.2-SO 07 - Vedle...'!F36</f>
        <v>0</v>
      </c>
      <c r="BB115" s="111">
        <f>'2020-12-7.2-SO 07 - Vedle...'!F37</f>
        <v>0</v>
      </c>
      <c r="BC115" s="111">
        <f>'2020-12-7.2-SO 07 - Vedle...'!F38</f>
        <v>0</v>
      </c>
      <c r="BD115" s="113">
        <f>'2020-12-7.2-SO 07 - Vedle...'!F39</f>
        <v>0</v>
      </c>
      <c r="BT115" s="109" t="s">
        <v>82</v>
      </c>
      <c r="BV115" s="109" t="s">
        <v>75</v>
      </c>
      <c r="BW115" s="109" t="s">
        <v>133</v>
      </c>
      <c r="BX115" s="109" t="s">
        <v>129</v>
      </c>
      <c r="CL115" s="109" t="s">
        <v>1</v>
      </c>
    </row>
    <row r="116" spans="1:91" s="2" customFormat="1" ht="30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8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</row>
    <row r="117" spans="1:91" s="2" customFormat="1" ht="6.95" customHeight="1">
      <c r="A117" s="33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38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</row>
  </sheetData>
  <sheetProtection algorithmName="SHA-512" hashValue="75jA/E+kP/Jq1lW7TundMeuwFFyXK5a9Xf0Mm/cPr50k6DysDnDkLM45n6EahyNZfd/olsH89qxtlgh2VNeOHA==" saltValue="9Pw14nRM/+I9o4yXUw5ZLUNL4jUB5t1MkprvB4ICHGOXJtnkLoMThIMxTHJ9saWjNcZfa95NjainY6aAwx/2sA==" spinCount="100000" sheet="1" objects="1" scenarios="1" formatColumns="0" formatRows="0"/>
  <mergeCells count="122"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97:AM97"/>
    <mergeCell ref="AG92:AM92"/>
    <mergeCell ref="AG95:AM95"/>
    <mergeCell ref="AG96:AM96"/>
    <mergeCell ref="AM87:AN87"/>
    <mergeCell ref="AM89:AP89"/>
    <mergeCell ref="AM90:AP90"/>
    <mergeCell ref="AN95:AP95"/>
    <mergeCell ref="AN97:AP97"/>
    <mergeCell ref="AN96:AP96"/>
    <mergeCell ref="AN92:AP92"/>
    <mergeCell ref="AN98:AP98"/>
    <mergeCell ref="AS89:AT91"/>
    <mergeCell ref="AN94:AP94"/>
    <mergeCell ref="E114:I114"/>
    <mergeCell ref="K114:AF114"/>
    <mergeCell ref="E115:I115"/>
    <mergeCell ref="K115:AF11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E109:I109"/>
    <mergeCell ref="K109:AF109"/>
    <mergeCell ref="D110:H110"/>
    <mergeCell ref="J110:AF110"/>
    <mergeCell ref="E111:I111"/>
    <mergeCell ref="K111:AF111"/>
    <mergeCell ref="E112:I112"/>
    <mergeCell ref="K112:AF112"/>
    <mergeCell ref="D113:H113"/>
    <mergeCell ref="J113:AF113"/>
    <mergeCell ref="L85:AO85"/>
    <mergeCell ref="E105:I105"/>
    <mergeCell ref="K105:AF105"/>
    <mergeCell ref="E106:I106"/>
    <mergeCell ref="K106:AF106"/>
    <mergeCell ref="D107:H107"/>
    <mergeCell ref="J107:AF107"/>
    <mergeCell ref="E108:I108"/>
    <mergeCell ref="K108:AF108"/>
    <mergeCell ref="AG104:AM104"/>
    <mergeCell ref="AG103:AM103"/>
    <mergeCell ref="AG102:AM102"/>
    <mergeCell ref="AG101:AM101"/>
    <mergeCell ref="AG100:AM100"/>
    <mergeCell ref="AG99:AM99"/>
    <mergeCell ref="AN104:AP104"/>
    <mergeCell ref="AN103:AP103"/>
    <mergeCell ref="AN102:AP102"/>
    <mergeCell ref="AN99:AP99"/>
    <mergeCell ref="AN101:AP101"/>
    <mergeCell ref="AN100:AP100"/>
    <mergeCell ref="AN105:AP105"/>
    <mergeCell ref="AG105:AM105"/>
    <mergeCell ref="AN106:AP106"/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</mergeCells>
  <hyperlinks>
    <hyperlink ref="A96" location="'2020-12-1.1-SO 01 - Stave...'!C2" display="/"/>
    <hyperlink ref="A97" location="'2020-12-1.2-SO 01 - Vedle...'!C2" display="/"/>
    <hyperlink ref="A99" location="'2020-12-2.1-SO 02 - Stave...'!C2" display="/"/>
    <hyperlink ref="A100" location="'2020-12-2.2-SO 02 - Vedle...'!C2" display="/"/>
    <hyperlink ref="A102" location="'2020-12-3.1-SO 03 - Stave...'!C2" display="/"/>
    <hyperlink ref="A103" location="'2020-12-3.2-SO 03 - Vedle...'!C2" display="/"/>
    <hyperlink ref="A105" location="'2020-12-4.1-SO 04 - Stave...'!C2" display="/"/>
    <hyperlink ref="A106" location="'2020-12-4.2-SO 04 - Vedle...'!C2" display="/"/>
    <hyperlink ref="A108" location="'2020-12-5.1-SO 05 - Stave...'!C2" display="/"/>
    <hyperlink ref="A109" location="'2020-12-5.2-SO 05 - Vedle...'!C2" display="/"/>
    <hyperlink ref="A111" location="'2020-12-6.1-SO 06 - Stave...'!C2" display="/"/>
    <hyperlink ref="A112" location="'2020-12-6.2-SO 06 - Vedle...'!C2" display="/"/>
    <hyperlink ref="A114" location="'2020-12-7.1-SO 07 - Stave...'!C2" display="/"/>
    <hyperlink ref="A115" location="'2020-12-7.2-SO 07 - Vedl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116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867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868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ROUND((SUM(BE126:BE214)),  2)</f>
        <v>0</v>
      </c>
      <c r="G35" s="33"/>
      <c r="H35" s="33"/>
      <c r="I35" s="129">
        <v>0.21</v>
      </c>
      <c r="J35" s="128">
        <f>ROUND(((SUM(BE126:BE214))*I35),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ROUND((SUM(BF126:BF214)),  2)</f>
        <v>0</v>
      </c>
      <c r="G36" s="33"/>
      <c r="H36" s="33"/>
      <c r="I36" s="129">
        <v>0.15</v>
      </c>
      <c r="J36" s="128">
        <f>ROUND(((SUM(BF126:BF214))*I36),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ROUND((SUM(BG126:BG214)),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ROUND((SUM(BH126:BH214)),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ROUND((SUM(BI126:BI214)),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867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2020/12/5.1/SO 05 - Stavební část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144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145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148</v>
      </c>
      <c r="E101" s="160"/>
      <c r="F101" s="160"/>
      <c r="G101" s="160"/>
      <c r="H101" s="160"/>
      <c r="I101" s="160"/>
      <c r="J101" s="161">
        <f>J141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150</v>
      </c>
      <c r="E102" s="160"/>
      <c r="F102" s="160"/>
      <c r="G102" s="160"/>
      <c r="H102" s="160"/>
      <c r="I102" s="160"/>
      <c r="J102" s="161">
        <f>J144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151</v>
      </c>
      <c r="E103" s="160"/>
      <c r="F103" s="160"/>
      <c r="G103" s="160"/>
      <c r="H103" s="160"/>
      <c r="I103" s="160"/>
      <c r="J103" s="161">
        <f>J203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152</v>
      </c>
      <c r="E104" s="160"/>
      <c r="F104" s="160"/>
      <c r="G104" s="160"/>
      <c r="H104" s="160"/>
      <c r="I104" s="160"/>
      <c r="J104" s="161">
        <f>J209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153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297" t="str">
        <f>E7</f>
        <v>Oprava mostních objektů na trati Litoměřice - Česká Lípa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135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297" t="s">
        <v>867</v>
      </c>
      <c r="F116" s="299"/>
      <c r="G116" s="299"/>
      <c r="H116" s="29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137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0" t="str">
        <f>E11</f>
        <v>2020/12/5.1/SO 05 - Stavební část</v>
      </c>
      <c r="F118" s="299"/>
      <c r="G118" s="299"/>
      <c r="H118" s="29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 xml:space="preserve"> </v>
      </c>
      <c r="G120" s="35"/>
      <c r="H120" s="35"/>
      <c r="I120" s="28" t="s">
        <v>22</v>
      </c>
      <c r="J120" s="65" t="str">
        <f>IF(J14="","",J14)</f>
        <v>14. 7. 2020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5"/>
      <c r="E122" s="35"/>
      <c r="F122" s="26" t="str">
        <f>E17</f>
        <v xml:space="preserve"> </v>
      </c>
      <c r="G122" s="35"/>
      <c r="H122" s="35"/>
      <c r="I122" s="28" t="s">
        <v>29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IF(E20="","",E20)</f>
        <v>Vyplň údaj</v>
      </c>
      <c r="G123" s="35"/>
      <c r="H123" s="35"/>
      <c r="I123" s="28" t="s">
        <v>31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154</v>
      </c>
      <c r="D125" s="166" t="s">
        <v>58</v>
      </c>
      <c r="E125" s="166" t="s">
        <v>54</v>
      </c>
      <c r="F125" s="166" t="s">
        <v>55</v>
      </c>
      <c r="G125" s="166" t="s">
        <v>155</v>
      </c>
      <c r="H125" s="166" t="s">
        <v>156</v>
      </c>
      <c r="I125" s="166" t="s">
        <v>157</v>
      </c>
      <c r="J125" s="166" t="s">
        <v>141</v>
      </c>
      <c r="K125" s="167" t="s">
        <v>158</v>
      </c>
      <c r="L125" s="168"/>
      <c r="M125" s="74" t="s">
        <v>1</v>
      </c>
      <c r="N125" s="75" t="s">
        <v>37</v>
      </c>
      <c r="O125" s="75" t="s">
        <v>159</v>
      </c>
      <c r="P125" s="75" t="s">
        <v>160</v>
      </c>
      <c r="Q125" s="75" t="s">
        <v>161</v>
      </c>
      <c r="R125" s="75" t="s">
        <v>162</v>
      </c>
      <c r="S125" s="75" t="s">
        <v>163</v>
      </c>
      <c r="T125" s="76" t="s">
        <v>164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165</v>
      </c>
      <c r="D126" s="35"/>
      <c r="E126" s="35"/>
      <c r="F126" s="35"/>
      <c r="G126" s="35"/>
      <c r="H126" s="35"/>
      <c r="I126" s="35"/>
      <c r="J126" s="169">
        <f>BK126</f>
        <v>0</v>
      </c>
      <c r="K126" s="35"/>
      <c r="L126" s="38"/>
      <c r="M126" s="77"/>
      <c r="N126" s="170"/>
      <c r="O126" s="78"/>
      <c r="P126" s="171">
        <f>P127</f>
        <v>0</v>
      </c>
      <c r="Q126" s="78"/>
      <c r="R126" s="171">
        <f>R127</f>
        <v>93.839726772000006</v>
      </c>
      <c r="S126" s="78"/>
      <c r="T126" s="172">
        <f>T127</f>
        <v>77.106033599999989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72</v>
      </c>
      <c r="AU126" s="16" t="s">
        <v>143</v>
      </c>
      <c r="BK126" s="173">
        <f>BK127</f>
        <v>0</v>
      </c>
    </row>
    <row r="127" spans="1:63" s="12" customFormat="1" ht="25.9" customHeight="1">
      <c r="B127" s="174"/>
      <c r="C127" s="175"/>
      <c r="D127" s="176" t="s">
        <v>72</v>
      </c>
      <c r="E127" s="177" t="s">
        <v>166</v>
      </c>
      <c r="F127" s="177" t="s">
        <v>167</v>
      </c>
      <c r="G127" s="175"/>
      <c r="H127" s="175"/>
      <c r="I127" s="178"/>
      <c r="J127" s="179">
        <f>BK127</f>
        <v>0</v>
      </c>
      <c r="K127" s="175"/>
      <c r="L127" s="180"/>
      <c r="M127" s="181"/>
      <c r="N127" s="182"/>
      <c r="O127" s="182"/>
      <c r="P127" s="183">
        <f>P128+P141+P144+P203+P209</f>
        <v>0</v>
      </c>
      <c r="Q127" s="182"/>
      <c r="R127" s="183">
        <f>R128+R141+R144+R203+R209</f>
        <v>93.839726772000006</v>
      </c>
      <c r="S127" s="182"/>
      <c r="T127" s="184">
        <f>T128+T141+T144+T203+T209</f>
        <v>77.106033599999989</v>
      </c>
      <c r="AR127" s="185" t="s">
        <v>80</v>
      </c>
      <c r="AT127" s="186" t="s">
        <v>72</v>
      </c>
      <c r="AU127" s="186" t="s">
        <v>73</v>
      </c>
      <c r="AY127" s="185" t="s">
        <v>168</v>
      </c>
      <c r="BK127" s="187">
        <f>BK128+BK141+BK144+BK203+BK209</f>
        <v>0</v>
      </c>
    </row>
    <row r="128" spans="1:63" s="12" customFormat="1" ht="22.9" customHeight="1">
      <c r="B128" s="174"/>
      <c r="C128" s="175"/>
      <c r="D128" s="176" t="s">
        <v>72</v>
      </c>
      <c r="E128" s="188" t="s">
        <v>80</v>
      </c>
      <c r="F128" s="188" t="s">
        <v>169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SUM(P129:P140)</f>
        <v>0</v>
      </c>
      <c r="Q128" s="182"/>
      <c r="R128" s="183">
        <f>SUM(R129:R140)</f>
        <v>0</v>
      </c>
      <c r="S128" s="182"/>
      <c r="T128" s="184">
        <f>SUM(T129:T140)</f>
        <v>0</v>
      </c>
      <c r="AR128" s="185" t="s">
        <v>80</v>
      </c>
      <c r="AT128" s="186" t="s">
        <v>72</v>
      </c>
      <c r="AU128" s="186" t="s">
        <v>80</v>
      </c>
      <c r="AY128" s="185" t="s">
        <v>168</v>
      </c>
      <c r="BK128" s="187">
        <f>SUM(BK129:BK140)</f>
        <v>0</v>
      </c>
    </row>
    <row r="129" spans="1:65" s="2" customFormat="1" ht="24.2" customHeight="1">
      <c r="A129" s="33"/>
      <c r="B129" s="34"/>
      <c r="C129" s="190" t="s">
        <v>80</v>
      </c>
      <c r="D129" s="190" t="s">
        <v>170</v>
      </c>
      <c r="E129" s="191" t="s">
        <v>171</v>
      </c>
      <c r="F129" s="192" t="s">
        <v>172</v>
      </c>
      <c r="G129" s="193" t="s">
        <v>173</v>
      </c>
      <c r="H129" s="194">
        <v>500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869</v>
      </c>
    </row>
    <row r="130" spans="1:65" s="2" customFormat="1" ht="14.45" customHeight="1">
      <c r="A130" s="33"/>
      <c r="B130" s="34"/>
      <c r="C130" s="190" t="s">
        <v>82</v>
      </c>
      <c r="D130" s="190" t="s">
        <v>170</v>
      </c>
      <c r="E130" s="191" t="s">
        <v>177</v>
      </c>
      <c r="F130" s="192" t="s">
        <v>178</v>
      </c>
      <c r="G130" s="193" t="s">
        <v>173</v>
      </c>
      <c r="H130" s="194">
        <v>500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870</v>
      </c>
    </row>
    <row r="131" spans="1:65" s="2" customFormat="1" ht="37.9" customHeight="1">
      <c r="A131" s="33"/>
      <c r="B131" s="34"/>
      <c r="C131" s="190" t="s">
        <v>180</v>
      </c>
      <c r="D131" s="190" t="s">
        <v>170</v>
      </c>
      <c r="E131" s="191" t="s">
        <v>181</v>
      </c>
      <c r="F131" s="192" t="s">
        <v>182</v>
      </c>
      <c r="G131" s="193" t="s">
        <v>183</v>
      </c>
      <c r="H131" s="194">
        <v>5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871</v>
      </c>
    </row>
    <row r="132" spans="1:65" s="13" customFormat="1" ht="11.25">
      <c r="B132" s="203"/>
      <c r="C132" s="204"/>
      <c r="D132" s="205" t="s">
        <v>185</v>
      </c>
      <c r="E132" s="206" t="s">
        <v>1</v>
      </c>
      <c r="F132" s="207" t="s">
        <v>872</v>
      </c>
      <c r="G132" s="204"/>
      <c r="H132" s="208">
        <v>5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185</v>
      </c>
      <c r="AU132" s="214" t="s">
        <v>82</v>
      </c>
      <c r="AV132" s="13" t="s">
        <v>82</v>
      </c>
      <c r="AW132" s="13" t="s">
        <v>30</v>
      </c>
      <c r="AX132" s="13" t="s">
        <v>73</v>
      </c>
      <c r="AY132" s="214" t="s">
        <v>168</v>
      </c>
    </row>
    <row r="133" spans="1:65" s="14" customFormat="1" ht="11.25">
      <c r="B133" s="215"/>
      <c r="C133" s="216"/>
      <c r="D133" s="205" t="s">
        <v>185</v>
      </c>
      <c r="E133" s="217" t="s">
        <v>1</v>
      </c>
      <c r="F133" s="218" t="s">
        <v>189</v>
      </c>
      <c r="G133" s="216"/>
      <c r="H133" s="219">
        <v>5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185</v>
      </c>
      <c r="AU133" s="225" t="s">
        <v>82</v>
      </c>
      <c r="AV133" s="14" t="s">
        <v>175</v>
      </c>
      <c r="AW133" s="14" t="s">
        <v>30</v>
      </c>
      <c r="AX133" s="14" t="s">
        <v>80</v>
      </c>
      <c r="AY133" s="225" t="s">
        <v>168</v>
      </c>
    </row>
    <row r="134" spans="1:65" s="2" customFormat="1" ht="24.2" customHeight="1">
      <c r="A134" s="33"/>
      <c r="B134" s="34"/>
      <c r="C134" s="190" t="s">
        <v>175</v>
      </c>
      <c r="D134" s="190" t="s">
        <v>170</v>
      </c>
      <c r="E134" s="191" t="s">
        <v>199</v>
      </c>
      <c r="F134" s="192" t="s">
        <v>200</v>
      </c>
      <c r="G134" s="193" t="s">
        <v>183</v>
      </c>
      <c r="H134" s="194">
        <v>14.6</v>
      </c>
      <c r="I134" s="195"/>
      <c r="J134" s="196">
        <f>ROUND(I134*H134,2)</f>
        <v>0</v>
      </c>
      <c r="K134" s="192" t="s">
        <v>174</v>
      </c>
      <c r="L134" s="38"/>
      <c r="M134" s="197" t="s">
        <v>1</v>
      </c>
      <c r="N134" s="198" t="s">
        <v>38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175</v>
      </c>
      <c r="AT134" s="201" t="s">
        <v>170</v>
      </c>
      <c r="AU134" s="201" t="s">
        <v>82</v>
      </c>
      <c r="AY134" s="16" t="s">
        <v>168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80</v>
      </c>
      <c r="BK134" s="202">
        <f>ROUND(I134*H134,2)</f>
        <v>0</v>
      </c>
      <c r="BL134" s="16" t="s">
        <v>175</v>
      </c>
      <c r="BM134" s="201" t="s">
        <v>873</v>
      </c>
    </row>
    <row r="135" spans="1:65" s="13" customFormat="1" ht="11.25">
      <c r="B135" s="203"/>
      <c r="C135" s="204"/>
      <c r="D135" s="205" t="s">
        <v>185</v>
      </c>
      <c r="E135" s="206" t="s">
        <v>1</v>
      </c>
      <c r="F135" s="207" t="s">
        <v>874</v>
      </c>
      <c r="G135" s="204"/>
      <c r="H135" s="208">
        <v>14.6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185</v>
      </c>
      <c r="AU135" s="214" t="s">
        <v>82</v>
      </c>
      <c r="AV135" s="13" t="s">
        <v>82</v>
      </c>
      <c r="AW135" s="13" t="s">
        <v>30</v>
      </c>
      <c r="AX135" s="13" t="s">
        <v>80</v>
      </c>
      <c r="AY135" s="214" t="s">
        <v>168</v>
      </c>
    </row>
    <row r="136" spans="1:65" s="2" customFormat="1" ht="24.2" customHeight="1">
      <c r="A136" s="33"/>
      <c r="B136" s="34"/>
      <c r="C136" s="190" t="s">
        <v>194</v>
      </c>
      <c r="D136" s="190" t="s">
        <v>170</v>
      </c>
      <c r="E136" s="191" t="s">
        <v>203</v>
      </c>
      <c r="F136" s="192" t="s">
        <v>204</v>
      </c>
      <c r="G136" s="193" t="s">
        <v>173</v>
      </c>
      <c r="H136" s="194">
        <v>121.5</v>
      </c>
      <c r="I136" s="195"/>
      <c r="J136" s="196">
        <f>ROUND(I136*H136,2)</f>
        <v>0</v>
      </c>
      <c r="K136" s="192" t="s">
        <v>174</v>
      </c>
      <c r="L136" s="38"/>
      <c r="M136" s="197" t="s">
        <v>1</v>
      </c>
      <c r="N136" s="198" t="s">
        <v>38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175</v>
      </c>
      <c r="AT136" s="201" t="s">
        <v>170</v>
      </c>
      <c r="AU136" s="201" t="s">
        <v>82</v>
      </c>
      <c r="AY136" s="16" t="s">
        <v>168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80</v>
      </c>
      <c r="BK136" s="202">
        <f>ROUND(I136*H136,2)</f>
        <v>0</v>
      </c>
      <c r="BL136" s="16" t="s">
        <v>175</v>
      </c>
      <c r="BM136" s="201" t="s">
        <v>875</v>
      </c>
    </row>
    <row r="137" spans="1:65" s="13" customFormat="1" ht="11.25">
      <c r="B137" s="203"/>
      <c r="C137" s="204"/>
      <c r="D137" s="205" t="s">
        <v>185</v>
      </c>
      <c r="E137" s="206" t="s">
        <v>1</v>
      </c>
      <c r="F137" s="207" t="s">
        <v>514</v>
      </c>
      <c r="G137" s="204"/>
      <c r="H137" s="208">
        <v>121.5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185</v>
      </c>
      <c r="AU137" s="214" t="s">
        <v>82</v>
      </c>
      <c r="AV137" s="13" t="s">
        <v>82</v>
      </c>
      <c r="AW137" s="13" t="s">
        <v>30</v>
      </c>
      <c r="AX137" s="13" t="s">
        <v>80</v>
      </c>
      <c r="AY137" s="214" t="s">
        <v>168</v>
      </c>
    </row>
    <row r="138" spans="1:65" s="2" customFormat="1" ht="24.2" customHeight="1">
      <c r="A138" s="33"/>
      <c r="B138" s="34"/>
      <c r="C138" s="190" t="s">
        <v>198</v>
      </c>
      <c r="D138" s="190" t="s">
        <v>170</v>
      </c>
      <c r="E138" s="191" t="s">
        <v>208</v>
      </c>
      <c r="F138" s="192" t="s">
        <v>209</v>
      </c>
      <c r="G138" s="193" t="s">
        <v>173</v>
      </c>
      <c r="H138" s="194">
        <v>121.5</v>
      </c>
      <c r="I138" s="195"/>
      <c r="J138" s="196">
        <f>ROUND(I138*H138,2)</f>
        <v>0</v>
      </c>
      <c r="K138" s="192" t="s">
        <v>174</v>
      </c>
      <c r="L138" s="38"/>
      <c r="M138" s="197" t="s">
        <v>1</v>
      </c>
      <c r="N138" s="198" t="s">
        <v>38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876</v>
      </c>
    </row>
    <row r="139" spans="1:65" s="2" customFormat="1" ht="24.2" customHeight="1">
      <c r="A139" s="33"/>
      <c r="B139" s="34"/>
      <c r="C139" s="190" t="s">
        <v>202</v>
      </c>
      <c r="D139" s="190" t="s">
        <v>170</v>
      </c>
      <c r="E139" s="191" t="s">
        <v>212</v>
      </c>
      <c r="F139" s="192" t="s">
        <v>213</v>
      </c>
      <c r="G139" s="193" t="s">
        <v>183</v>
      </c>
      <c r="H139" s="194">
        <v>9.6</v>
      </c>
      <c r="I139" s="195"/>
      <c r="J139" s="196">
        <f>ROUND(I139*H139,2)</f>
        <v>0</v>
      </c>
      <c r="K139" s="192" t="s">
        <v>174</v>
      </c>
      <c r="L139" s="38"/>
      <c r="M139" s="197" t="s">
        <v>1</v>
      </c>
      <c r="N139" s="198" t="s">
        <v>38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175</v>
      </c>
      <c r="AT139" s="201" t="s">
        <v>170</v>
      </c>
      <c r="AU139" s="201" t="s">
        <v>82</v>
      </c>
      <c r="AY139" s="16" t="s">
        <v>168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80</v>
      </c>
      <c r="BK139" s="202">
        <f>ROUND(I139*H139,2)</f>
        <v>0</v>
      </c>
      <c r="BL139" s="16" t="s">
        <v>175</v>
      </c>
      <c r="BM139" s="201" t="s">
        <v>877</v>
      </c>
    </row>
    <row r="140" spans="1:65" s="13" customFormat="1" ht="11.25">
      <c r="B140" s="203"/>
      <c r="C140" s="204"/>
      <c r="D140" s="205" t="s">
        <v>185</v>
      </c>
      <c r="E140" s="206" t="s">
        <v>1</v>
      </c>
      <c r="F140" s="207" t="s">
        <v>878</v>
      </c>
      <c r="G140" s="204"/>
      <c r="H140" s="208">
        <v>9.6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185</v>
      </c>
      <c r="AU140" s="214" t="s">
        <v>82</v>
      </c>
      <c r="AV140" s="13" t="s">
        <v>82</v>
      </c>
      <c r="AW140" s="13" t="s">
        <v>30</v>
      </c>
      <c r="AX140" s="13" t="s">
        <v>80</v>
      </c>
      <c r="AY140" s="214" t="s">
        <v>168</v>
      </c>
    </row>
    <row r="141" spans="1:65" s="12" customFormat="1" ht="22.9" customHeight="1">
      <c r="B141" s="174"/>
      <c r="C141" s="175"/>
      <c r="D141" s="176" t="s">
        <v>72</v>
      </c>
      <c r="E141" s="188" t="s">
        <v>175</v>
      </c>
      <c r="F141" s="188" t="s">
        <v>286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SUM(P142:P143)</f>
        <v>0</v>
      </c>
      <c r="Q141" s="182"/>
      <c r="R141" s="183">
        <f>SUM(R142:R143)</f>
        <v>34.414623999999996</v>
      </c>
      <c r="S141" s="182"/>
      <c r="T141" s="184">
        <f>SUM(T142:T143)</f>
        <v>0</v>
      </c>
      <c r="AR141" s="185" t="s">
        <v>80</v>
      </c>
      <c r="AT141" s="186" t="s">
        <v>72</v>
      </c>
      <c r="AU141" s="186" t="s">
        <v>80</v>
      </c>
      <c r="AY141" s="185" t="s">
        <v>168</v>
      </c>
      <c r="BK141" s="187">
        <f>SUM(BK142:BK143)</f>
        <v>0</v>
      </c>
    </row>
    <row r="142" spans="1:65" s="2" customFormat="1" ht="24.2" customHeight="1">
      <c r="A142" s="33"/>
      <c r="B142" s="34"/>
      <c r="C142" s="190" t="s">
        <v>207</v>
      </c>
      <c r="D142" s="190" t="s">
        <v>170</v>
      </c>
      <c r="E142" s="191" t="s">
        <v>879</v>
      </c>
      <c r="F142" s="192" t="s">
        <v>880</v>
      </c>
      <c r="G142" s="193" t="s">
        <v>173</v>
      </c>
      <c r="H142" s="194">
        <v>73.599999999999994</v>
      </c>
      <c r="I142" s="195"/>
      <c r="J142" s="196">
        <f>ROUND(I142*H142,2)</f>
        <v>0</v>
      </c>
      <c r="K142" s="192" t="s">
        <v>174</v>
      </c>
      <c r="L142" s="38"/>
      <c r="M142" s="197" t="s">
        <v>1</v>
      </c>
      <c r="N142" s="198" t="s">
        <v>38</v>
      </c>
      <c r="O142" s="70"/>
      <c r="P142" s="199">
        <f>O142*H142</f>
        <v>0</v>
      </c>
      <c r="Q142" s="199">
        <v>0.46759000000000001</v>
      </c>
      <c r="R142" s="199">
        <f>Q142*H142</f>
        <v>34.414623999999996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175</v>
      </c>
      <c r="AT142" s="201" t="s">
        <v>170</v>
      </c>
      <c r="AU142" s="201" t="s">
        <v>82</v>
      </c>
      <c r="AY142" s="16" t="s">
        <v>168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80</v>
      </c>
      <c r="BK142" s="202">
        <f>ROUND(I142*H142,2)</f>
        <v>0</v>
      </c>
      <c r="BL142" s="16" t="s">
        <v>175</v>
      </c>
      <c r="BM142" s="201" t="s">
        <v>881</v>
      </c>
    </row>
    <row r="143" spans="1:65" s="13" customFormat="1" ht="11.25">
      <c r="B143" s="203"/>
      <c r="C143" s="204"/>
      <c r="D143" s="205" t="s">
        <v>185</v>
      </c>
      <c r="E143" s="206" t="s">
        <v>1</v>
      </c>
      <c r="F143" s="207" t="s">
        <v>882</v>
      </c>
      <c r="G143" s="204"/>
      <c r="H143" s="208">
        <v>73.599999999999994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185</v>
      </c>
      <c r="AU143" s="214" t="s">
        <v>82</v>
      </c>
      <c r="AV143" s="13" t="s">
        <v>82</v>
      </c>
      <c r="AW143" s="13" t="s">
        <v>30</v>
      </c>
      <c r="AX143" s="13" t="s">
        <v>80</v>
      </c>
      <c r="AY143" s="214" t="s">
        <v>168</v>
      </c>
    </row>
    <row r="144" spans="1:65" s="12" customFormat="1" ht="22.9" customHeight="1">
      <c r="B144" s="174"/>
      <c r="C144" s="175"/>
      <c r="D144" s="176" t="s">
        <v>72</v>
      </c>
      <c r="E144" s="188" t="s">
        <v>211</v>
      </c>
      <c r="F144" s="188" t="s">
        <v>317</v>
      </c>
      <c r="G144" s="175"/>
      <c r="H144" s="175"/>
      <c r="I144" s="178"/>
      <c r="J144" s="189">
        <f>BK144</f>
        <v>0</v>
      </c>
      <c r="K144" s="175"/>
      <c r="L144" s="180"/>
      <c r="M144" s="181"/>
      <c r="N144" s="182"/>
      <c r="O144" s="182"/>
      <c r="P144" s="183">
        <f>SUM(P145:P202)</f>
        <v>0</v>
      </c>
      <c r="Q144" s="182"/>
      <c r="R144" s="183">
        <f>SUM(R145:R202)</f>
        <v>59.425102772000002</v>
      </c>
      <c r="S144" s="182"/>
      <c r="T144" s="184">
        <f>SUM(T145:T202)</f>
        <v>77.106033599999989</v>
      </c>
      <c r="AR144" s="185" t="s">
        <v>80</v>
      </c>
      <c r="AT144" s="186" t="s">
        <v>72</v>
      </c>
      <c r="AU144" s="186" t="s">
        <v>80</v>
      </c>
      <c r="AY144" s="185" t="s">
        <v>168</v>
      </c>
      <c r="BK144" s="187">
        <f>SUM(BK145:BK202)</f>
        <v>0</v>
      </c>
    </row>
    <row r="145" spans="1:65" s="2" customFormat="1" ht="24.2" customHeight="1">
      <c r="A145" s="33"/>
      <c r="B145" s="34"/>
      <c r="C145" s="190" t="s">
        <v>211</v>
      </c>
      <c r="D145" s="190" t="s">
        <v>170</v>
      </c>
      <c r="E145" s="191" t="s">
        <v>345</v>
      </c>
      <c r="F145" s="192" t="s">
        <v>346</v>
      </c>
      <c r="G145" s="193" t="s">
        <v>173</v>
      </c>
      <c r="H145" s="194">
        <v>0.72</v>
      </c>
      <c r="I145" s="195"/>
      <c r="J145" s="196">
        <f>ROUND(I145*H145,2)</f>
        <v>0</v>
      </c>
      <c r="K145" s="192" t="s">
        <v>174</v>
      </c>
      <c r="L145" s="38"/>
      <c r="M145" s="197" t="s">
        <v>1</v>
      </c>
      <c r="N145" s="198" t="s">
        <v>38</v>
      </c>
      <c r="O145" s="70"/>
      <c r="P145" s="199">
        <f>O145*H145</f>
        <v>0</v>
      </c>
      <c r="Q145" s="199">
        <v>1.45328E-2</v>
      </c>
      <c r="R145" s="199">
        <f>Q145*H145</f>
        <v>1.0463616E-2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175</v>
      </c>
      <c r="AT145" s="201" t="s">
        <v>170</v>
      </c>
      <c r="AU145" s="201" t="s">
        <v>82</v>
      </c>
      <c r="AY145" s="16" t="s">
        <v>168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80</v>
      </c>
      <c r="BK145" s="202">
        <f>ROUND(I145*H145,2)</f>
        <v>0</v>
      </c>
      <c r="BL145" s="16" t="s">
        <v>175</v>
      </c>
      <c r="BM145" s="201" t="s">
        <v>883</v>
      </c>
    </row>
    <row r="146" spans="1:65" s="2" customFormat="1" ht="19.5">
      <c r="A146" s="33"/>
      <c r="B146" s="34"/>
      <c r="C146" s="35"/>
      <c r="D146" s="205" t="s">
        <v>241</v>
      </c>
      <c r="E146" s="35"/>
      <c r="F146" s="236" t="s">
        <v>348</v>
      </c>
      <c r="G146" s="35"/>
      <c r="H146" s="35"/>
      <c r="I146" s="237"/>
      <c r="J146" s="35"/>
      <c r="K146" s="35"/>
      <c r="L146" s="38"/>
      <c r="M146" s="238"/>
      <c r="N146" s="239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241</v>
      </c>
      <c r="AU146" s="16" t="s">
        <v>82</v>
      </c>
    </row>
    <row r="147" spans="1:65" s="13" customFormat="1" ht="11.25">
      <c r="B147" s="203"/>
      <c r="C147" s="204"/>
      <c r="D147" s="205" t="s">
        <v>185</v>
      </c>
      <c r="E147" s="206" t="s">
        <v>1</v>
      </c>
      <c r="F147" s="207" t="s">
        <v>821</v>
      </c>
      <c r="G147" s="204"/>
      <c r="H147" s="208">
        <v>0.72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185</v>
      </c>
      <c r="AU147" s="214" t="s">
        <v>82</v>
      </c>
      <c r="AV147" s="13" t="s">
        <v>82</v>
      </c>
      <c r="AW147" s="13" t="s">
        <v>30</v>
      </c>
      <c r="AX147" s="13" t="s">
        <v>80</v>
      </c>
      <c r="AY147" s="214" t="s">
        <v>168</v>
      </c>
    </row>
    <row r="148" spans="1:65" s="2" customFormat="1" ht="24.2" customHeight="1">
      <c r="A148" s="33"/>
      <c r="B148" s="34"/>
      <c r="C148" s="190" t="s">
        <v>217</v>
      </c>
      <c r="D148" s="190" t="s">
        <v>170</v>
      </c>
      <c r="E148" s="191" t="s">
        <v>351</v>
      </c>
      <c r="F148" s="192" t="s">
        <v>352</v>
      </c>
      <c r="G148" s="193" t="s">
        <v>173</v>
      </c>
      <c r="H148" s="194">
        <v>2.16</v>
      </c>
      <c r="I148" s="195"/>
      <c r="J148" s="196">
        <f>ROUND(I148*H148,2)</f>
        <v>0</v>
      </c>
      <c r="K148" s="192" t="s">
        <v>174</v>
      </c>
      <c r="L148" s="38"/>
      <c r="M148" s="197" t="s">
        <v>1</v>
      </c>
      <c r="N148" s="198" t="s">
        <v>38</v>
      </c>
      <c r="O148" s="70"/>
      <c r="P148" s="199">
        <f>O148*H148</f>
        <v>0</v>
      </c>
      <c r="Q148" s="199">
        <v>1.5138E-2</v>
      </c>
      <c r="R148" s="199">
        <f>Q148*H148</f>
        <v>3.2698080000000004E-2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175</v>
      </c>
      <c r="AT148" s="201" t="s">
        <v>170</v>
      </c>
      <c r="AU148" s="201" t="s">
        <v>82</v>
      </c>
      <c r="AY148" s="16" t="s">
        <v>168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80</v>
      </c>
      <c r="BK148" s="202">
        <f>ROUND(I148*H148,2)</f>
        <v>0</v>
      </c>
      <c r="BL148" s="16" t="s">
        <v>175</v>
      </c>
      <c r="BM148" s="201" t="s">
        <v>884</v>
      </c>
    </row>
    <row r="149" spans="1:65" s="13" customFormat="1" ht="11.25">
      <c r="B149" s="203"/>
      <c r="C149" s="204"/>
      <c r="D149" s="205" t="s">
        <v>185</v>
      </c>
      <c r="E149" s="206" t="s">
        <v>1</v>
      </c>
      <c r="F149" s="207" t="s">
        <v>823</v>
      </c>
      <c r="G149" s="204"/>
      <c r="H149" s="208">
        <v>2.16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185</v>
      </c>
      <c r="AU149" s="214" t="s">
        <v>82</v>
      </c>
      <c r="AV149" s="13" t="s">
        <v>82</v>
      </c>
      <c r="AW149" s="13" t="s">
        <v>30</v>
      </c>
      <c r="AX149" s="13" t="s">
        <v>80</v>
      </c>
      <c r="AY149" s="214" t="s">
        <v>168</v>
      </c>
    </row>
    <row r="150" spans="1:65" s="2" customFormat="1" ht="14.45" customHeight="1">
      <c r="A150" s="33"/>
      <c r="B150" s="34"/>
      <c r="C150" s="190" t="s">
        <v>223</v>
      </c>
      <c r="D150" s="190" t="s">
        <v>170</v>
      </c>
      <c r="E150" s="191" t="s">
        <v>319</v>
      </c>
      <c r="F150" s="192" t="s">
        <v>320</v>
      </c>
      <c r="G150" s="193" t="s">
        <v>239</v>
      </c>
      <c r="H150" s="194">
        <v>15</v>
      </c>
      <c r="I150" s="195"/>
      <c r="J150" s="196">
        <f>ROUND(I150*H150,2)</f>
        <v>0</v>
      </c>
      <c r="K150" s="192" t="s">
        <v>174</v>
      </c>
      <c r="L150" s="38"/>
      <c r="M150" s="197" t="s">
        <v>1</v>
      </c>
      <c r="N150" s="198" t="s">
        <v>38</v>
      </c>
      <c r="O150" s="70"/>
      <c r="P150" s="199">
        <f>O150*H150</f>
        <v>0</v>
      </c>
      <c r="Q150" s="199">
        <v>1.17E-3</v>
      </c>
      <c r="R150" s="199">
        <f>Q150*H150</f>
        <v>1.755E-2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175</v>
      </c>
      <c r="AT150" s="201" t="s">
        <v>170</v>
      </c>
      <c r="AU150" s="201" t="s">
        <v>82</v>
      </c>
      <c r="AY150" s="16" t="s">
        <v>168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80</v>
      </c>
      <c r="BK150" s="202">
        <f>ROUND(I150*H150,2)</f>
        <v>0</v>
      </c>
      <c r="BL150" s="16" t="s">
        <v>175</v>
      </c>
      <c r="BM150" s="201" t="s">
        <v>885</v>
      </c>
    </row>
    <row r="151" spans="1:65" s="13" customFormat="1" ht="11.25">
      <c r="B151" s="203"/>
      <c r="C151" s="204"/>
      <c r="D151" s="205" t="s">
        <v>185</v>
      </c>
      <c r="E151" s="206" t="s">
        <v>1</v>
      </c>
      <c r="F151" s="207" t="s">
        <v>886</v>
      </c>
      <c r="G151" s="204"/>
      <c r="H151" s="208">
        <v>15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185</v>
      </c>
      <c r="AU151" s="214" t="s">
        <v>82</v>
      </c>
      <c r="AV151" s="13" t="s">
        <v>82</v>
      </c>
      <c r="AW151" s="13" t="s">
        <v>30</v>
      </c>
      <c r="AX151" s="13" t="s">
        <v>80</v>
      </c>
      <c r="AY151" s="214" t="s">
        <v>168</v>
      </c>
    </row>
    <row r="152" spans="1:65" s="2" customFormat="1" ht="14.45" customHeight="1">
      <c r="A152" s="33"/>
      <c r="B152" s="34"/>
      <c r="C152" s="190" t="s">
        <v>230</v>
      </c>
      <c r="D152" s="190" t="s">
        <v>170</v>
      </c>
      <c r="E152" s="191" t="s">
        <v>324</v>
      </c>
      <c r="F152" s="192" t="s">
        <v>325</v>
      </c>
      <c r="G152" s="193" t="s">
        <v>239</v>
      </c>
      <c r="H152" s="194">
        <v>15</v>
      </c>
      <c r="I152" s="195"/>
      <c r="J152" s="196">
        <f>ROUND(I152*H152,2)</f>
        <v>0</v>
      </c>
      <c r="K152" s="192" t="s">
        <v>174</v>
      </c>
      <c r="L152" s="38"/>
      <c r="M152" s="197" t="s">
        <v>1</v>
      </c>
      <c r="N152" s="198" t="s">
        <v>38</v>
      </c>
      <c r="O152" s="70"/>
      <c r="P152" s="199">
        <f>O152*H152</f>
        <v>0</v>
      </c>
      <c r="Q152" s="199">
        <v>5.8049999999999996E-4</v>
      </c>
      <c r="R152" s="199">
        <f>Q152*H152</f>
        <v>8.7075E-3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175</v>
      </c>
      <c r="AT152" s="201" t="s">
        <v>170</v>
      </c>
      <c r="AU152" s="201" t="s">
        <v>82</v>
      </c>
      <c r="AY152" s="16" t="s">
        <v>168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80</v>
      </c>
      <c r="BK152" s="202">
        <f>ROUND(I152*H152,2)</f>
        <v>0</v>
      </c>
      <c r="BL152" s="16" t="s">
        <v>175</v>
      </c>
      <c r="BM152" s="201" t="s">
        <v>887</v>
      </c>
    </row>
    <row r="153" spans="1:65" s="2" customFormat="1" ht="24.2" customHeight="1">
      <c r="A153" s="33"/>
      <c r="B153" s="34"/>
      <c r="C153" s="226" t="s">
        <v>236</v>
      </c>
      <c r="D153" s="226" t="s">
        <v>224</v>
      </c>
      <c r="E153" s="227" t="s">
        <v>328</v>
      </c>
      <c r="F153" s="228" t="s">
        <v>329</v>
      </c>
      <c r="G153" s="229" t="s">
        <v>227</v>
      </c>
      <c r="H153" s="230">
        <v>0.16900000000000001</v>
      </c>
      <c r="I153" s="231"/>
      <c r="J153" s="232">
        <f>ROUND(I153*H153,2)</f>
        <v>0</v>
      </c>
      <c r="K153" s="228" t="s">
        <v>174</v>
      </c>
      <c r="L153" s="233"/>
      <c r="M153" s="234" t="s">
        <v>1</v>
      </c>
      <c r="N153" s="235" t="s">
        <v>38</v>
      </c>
      <c r="O153" s="70"/>
      <c r="P153" s="199">
        <f>O153*H153</f>
        <v>0</v>
      </c>
      <c r="Q153" s="199">
        <v>1</v>
      </c>
      <c r="R153" s="199">
        <f>Q153*H153</f>
        <v>0.16900000000000001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207</v>
      </c>
      <c r="AT153" s="201" t="s">
        <v>224</v>
      </c>
      <c r="AU153" s="201" t="s">
        <v>82</v>
      </c>
      <c r="AY153" s="16" t="s">
        <v>168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80</v>
      </c>
      <c r="BK153" s="202">
        <f>ROUND(I153*H153,2)</f>
        <v>0</v>
      </c>
      <c r="BL153" s="16" t="s">
        <v>175</v>
      </c>
      <c r="BM153" s="201" t="s">
        <v>888</v>
      </c>
    </row>
    <row r="154" spans="1:65" s="13" customFormat="1" ht="11.25">
      <c r="B154" s="203"/>
      <c r="C154" s="204"/>
      <c r="D154" s="205" t="s">
        <v>185</v>
      </c>
      <c r="E154" s="206" t="s">
        <v>1</v>
      </c>
      <c r="F154" s="207" t="s">
        <v>815</v>
      </c>
      <c r="G154" s="204"/>
      <c r="H154" s="208">
        <v>0.16900000000000001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185</v>
      </c>
      <c r="AU154" s="214" t="s">
        <v>82</v>
      </c>
      <c r="AV154" s="13" t="s">
        <v>82</v>
      </c>
      <c r="AW154" s="13" t="s">
        <v>30</v>
      </c>
      <c r="AX154" s="13" t="s">
        <v>80</v>
      </c>
      <c r="AY154" s="214" t="s">
        <v>168</v>
      </c>
    </row>
    <row r="155" spans="1:65" s="2" customFormat="1" ht="24.2" customHeight="1">
      <c r="A155" s="33"/>
      <c r="B155" s="34"/>
      <c r="C155" s="226" t="s">
        <v>246</v>
      </c>
      <c r="D155" s="226" t="s">
        <v>224</v>
      </c>
      <c r="E155" s="227" t="s">
        <v>333</v>
      </c>
      <c r="F155" s="228" t="s">
        <v>334</v>
      </c>
      <c r="G155" s="229" t="s">
        <v>227</v>
      </c>
      <c r="H155" s="230">
        <v>0.33300000000000002</v>
      </c>
      <c r="I155" s="231"/>
      <c r="J155" s="232">
        <f>ROUND(I155*H155,2)</f>
        <v>0</v>
      </c>
      <c r="K155" s="228" t="s">
        <v>174</v>
      </c>
      <c r="L155" s="233"/>
      <c r="M155" s="234" t="s">
        <v>1</v>
      </c>
      <c r="N155" s="235" t="s">
        <v>38</v>
      </c>
      <c r="O155" s="70"/>
      <c r="P155" s="199">
        <f>O155*H155</f>
        <v>0</v>
      </c>
      <c r="Q155" s="199">
        <v>1</v>
      </c>
      <c r="R155" s="199">
        <f>Q155*H155</f>
        <v>0.33300000000000002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207</v>
      </c>
      <c r="AT155" s="201" t="s">
        <v>224</v>
      </c>
      <c r="AU155" s="201" t="s">
        <v>82</v>
      </c>
      <c r="AY155" s="16" t="s">
        <v>168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80</v>
      </c>
      <c r="BK155" s="202">
        <f>ROUND(I155*H155,2)</f>
        <v>0</v>
      </c>
      <c r="BL155" s="16" t="s">
        <v>175</v>
      </c>
      <c r="BM155" s="201" t="s">
        <v>889</v>
      </c>
    </row>
    <row r="156" spans="1:65" s="2" customFormat="1" ht="19.5">
      <c r="A156" s="33"/>
      <c r="B156" s="34"/>
      <c r="C156" s="35"/>
      <c r="D156" s="205" t="s">
        <v>241</v>
      </c>
      <c r="E156" s="35"/>
      <c r="F156" s="236" t="s">
        <v>336</v>
      </c>
      <c r="G156" s="35"/>
      <c r="H156" s="35"/>
      <c r="I156" s="237"/>
      <c r="J156" s="35"/>
      <c r="K156" s="35"/>
      <c r="L156" s="38"/>
      <c r="M156" s="238"/>
      <c r="N156" s="239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241</v>
      </c>
      <c r="AU156" s="16" t="s">
        <v>82</v>
      </c>
    </row>
    <row r="157" spans="1:65" s="13" customFormat="1" ht="11.25">
      <c r="B157" s="203"/>
      <c r="C157" s="204"/>
      <c r="D157" s="205" t="s">
        <v>185</v>
      </c>
      <c r="E157" s="206" t="s">
        <v>1</v>
      </c>
      <c r="F157" s="207" t="s">
        <v>890</v>
      </c>
      <c r="G157" s="204"/>
      <c r="H157" s="208">
        <v>0.33300000000000002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185</v>
      </c>
      <c r="AU157" s="214" t="s">
        <v>82</v>
      </c>
      <c r="AV157" s="13" t="s">
        <v>82</v>
      </c>
      <c r="AW157" s="13" t="s">
        <v>30</v>
      </c>
      <c r="AX157" s="13" t="s">
        <v>80</v>
      </c>
      <c r="AY157" s="214" t="s">
        <v>168</v>
      </c>
    </row>
    <row r="158" spans="1:65" s="2" customFormat="1" ht="14.45" customHeight="1">
      <c r="A158" s="33"/>
      <c r="B158" s="34"/>
      <c r="C158" s="226" t="s">
        <v>8</v>
      </c>
      <c r="D158" s="226" t="s">
        <v>224</v>
      </c>
      <c r="E158" s="227" t="s">
        <v>339</v>
      </c>
      <c r="F158" s="228" t="s">
        <v>340</v>
      </c>
      <c r="G158" s="229" t="s">
        <v>227</v>
      </c>
      <c r="H158" s="230">
        <v>4.8000000000000001E-2</v>
      </c>
      <c r="I158" s="231"/>
      <c r="J158" s="232">
        <f>ROUND(I158*H158,2)</f>
        <v>0</v>
      </c>
      <c r="K158" s="228" t="s">
        <v>174</v>
      </c>
      <c r="L158" s="233"/>
      <c r="M158" s="234" t="s">
        <v>1</v>
      </c>
      <c r="N158" s="235" t="s">
        <v>38</v>
      </c>
      <c r="O158" s="70"/>
      <c r="P158" s="199">
        <f>O158*H158</f>
        <v>0</v>
      </c>
      <c r="Q158" s="199">
        <v>1</v>
      </c>
      <c r="R158" s="199">
        <f>Q158*H158</f>
        <v>4.8000000000000001E-2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207</v>
      </c>
      <c r="AT158" s="201" t="s">
        <v>224</v>
      </c>
      <c r="AU158" s="201" t="s">
        <v>82</v>
      </c>
      <c r="AY158" s="16" t="s">
        <v>168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80</v>
      </c>
      <c r="BK158" s="202">
        <f>ROUND(I158*H158,2)</f>
        <v>0</v>
      </c>
      <c r="BL158" s="16" t="s">
        <v>175</v>
      </c>
      <c r="BM158" s="201" t="s">
        <v>891</v>
      </c>
    </row>
    <row r="159" spans="1:65" s="2" customFormat="1" ht="19.5">
      <c r="A159" s="33"/>
      <c r="B159" s="34"/>
      <c r="C159" s="35"/>
      <c r="D159" s="205" t="s">
        <v>241</v>
      </c>
      <c r="E159" s="35"/>
      <c r="F159" s="236" t="s">
        <v>342</v>
      </c>
      <c r="G159" s="35"/>
      <c r="H159" s="35"/>
      <c r="I159" s="237"/>
      <c r="J159" s="35"/>
      <c r="K159" s="35"/>
      <c r="L159" s="38"/>
      <c r="M159" s="238"/>
      <c r="N159" s="239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241</v>
      </c>
      <c r="AU159" s="16" t="s">
        <v>82</v>
      </c>
    </row>
    <row r="160" spans="1:65" s="13" customFormat="1" ht="11.25">
      <c r="B160" s="203"/>
      <c r="C160" s="204"/>
      <c r="D160" s="205" t="s">
        <v>185</v>
      </c>
      <c r="E160" s="206" t="s">
        <v>1</v>
      </c>
      <c r="F160" s="207" t="s">
        <v>819</v>
      </c>
      <c r="G160" s="204"/>
      <c r="H160" s="208">
        <v>4.8000000000000001E-2</v>
      </c>
      <c r="I160" s="209"/>
      <c r="J160" s="204"/>
      <c r="K160" s="204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185</v>
      </c>
      <c r="AU160" s="214" t="s">
        <v>82</v>
      </c>
      <c r="AV160" s="13" t="s">
        <v>82</v>
      </c>
      <c r="AW160" s="13" t="s">
        <v>30</v>
      </c>
      <c r="AX160" s="13" t="s">
        <v>80</v>
      </c>
      <c r="AY160" s="214" t="s">
        <v>168</v>
      </c>
    </row>
    <row r="161" spans="1:65" s="2" customFormat="1" ht="24.2" customHeight="1">
      <c r="A161" s="33"/>
      <c r="B161" s="34"/>
      <c r="C161" s="190" t="s">
        <v>258</v>
      </c>
      <c r="D161" s="190" t="s">
        <v>170</v>
      </c>
      <c r="E161" s="191" t="s">
        <v>356</v>
      </c>
      <c r="F161" s="192" t="s">
        <v>357</v>
      </c>
      <c r="G161" s="193" t="s">
        <v>173</v>
      </c>
      <c r="H161" s="194">
        <v>446</v>
      </c>
      <c r="I161" s="195"/>
      <c r="J161" s="196">
        <f>ROUND(I161*H161,2)</f>
        <v>0</v>
      </c>
      <c r="K161" s="192" t="s">
        <v>174</v>
      </c>
      <c r="L161" s="38"/>
      <c r="M161" s="197" t="s">
        <v>1</v>
      </c>
      <c r="N161" s="198" t="s">
        <v>38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175</v>
      </c>
      <c r="AT161" s="201" t="s">
        <v>170</v>
      </c>
      <c r="AU161" s="201" t="s">
        <v>82</v>
      </c>
      <c r="AY161" s="16" t="s">
        <v>168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80</v>
      </c>
      <c r="BK161" s="202">
        <f>ROUND(I161*H161,2)</f>
        <v>0</v>
      </c>
      <c r="BL161" s="16" t="s">
        <v>175</v>
      </c>
      <c r="BM161" s="201" t="s">
        <v>892</v>
      </c>
    </row>
    <row r="162" spans="1:65" s="13" customFormat="1" ht="11.25">
      <c r="B162" s="203"/>
      <c r="C162" s="204"/>
      <c r="D162" s="205" t="s">
        <v>185</v>
      </c>
      <c r="E162" s="206" t="s">
        <v>1</v>
      </c>
      <c r="F162" s="207" t="s">
        <v>893</v>
      </c>
      <c r="G162" s="204"/>
      <c r="H162" s="208">
        <v>446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185</v>
      </c>
      <c r="AU162" s="214" t="s">
        <v>82</v>
      </c>
      <c r="AV162" s="13" t="s">
        <v>82</v>
      </c>
      <c r="AW162" s="13" t="s">
        <v>30</v>
      </c>
      <c r="AX162" s="13" t="s">
        <v>80</v>
      </c>
      <c r="AY162" s="214" t="s">
        <v>168</v>
      </c>
    </row>
    <row r="163" spans="1:65" s="2" customFormat="1" ht="24.2" customHeight="1">
      <c r="A163" s="33"/>
      <c r="B163" s="34"/>
      <c r="C163" s="190" t="s">
        <v>264</v>
      </c>
      <c r="D163" s="190" t="s">
        <v>170</v>
      </c>
      <c r="E163" s="191" t="s">
        <v>361</v>
      </c>
      <c r="F163" s="192" t="s">
        <v>362</v>
      </c>
      <c r="G163" s="193" t="s">
        <v>173</v>
      </c>
      <c r="H163" s="194">
        <v>13380</v>
      </c>
      <c r="I163" s="195"/>
      <c r="J163" s="196">
        <f>ROUND(I163*H163,2)</f>
        <v>0</v>
      </c>
      <c r="K163" s="192" t="s">
        <v>174</v>
      </c>
      <c r="L163" s="38"/>
      <c r="M163" s="197" t="s">
        <v>1</v>
      </c>
      <c r="N163" s="198" t="s">
        <v>38</v>
      </c>
      <c r="O163" s="7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175</v>
      </c>
      <c r="AT163" s="201" t="s">
        <v>170</v>
      </c>
      <c r="AU163" s="201" t="s">
        <v>82</v>
      </c>
      <c r="AY163" s="16" t="s">
        <v>168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80</v>
      </c>
      <c r="BK163" s="202">
        <f>ROUND(I163*H163,2)</f>
        <v>0</v>
      </c>
      <c r="BL163" s="16" t="s">
        <v>175</v>
      </c>
      <c r="BM163" s="201" t="s">
        <v>894</v>
      </c>
    </row>
    <row r="164" spans="1:65" s="13" customFormat="1" ht="11.25">
      <c r="B164" s="203"/>
      <c r="C164" s="204"/>
      <c r="D164" s="205" t="s">
        <v>185</v>
      </c>
      <c r="E164" s="206" t="s">
        <v>1</v>
      </c>
      <c r="F164" s="207" t="s">
        <v>895</v>
      </c>
      <c r="G164" s="204"/>
      <c r="H164" s="208">
        <v>13380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185</v>
      </c>
      <c r="AU164" s="214" t="s">
        <v>82</v>
      </c>
      <c r="AV164" s="13" t="s">
        <v>82</v>
      </c>
      <c r="AW164" s="13" t="s">
        <v>30</v>
      </c>
      <c r="AX164" s="13" t="s">
        <v>80</v>
      </c>
      <c r="AY164" s="214" t="s">
        <v>168</v>
      </c>
    </row>
    <row r="165" spans="1:65" s="2" customFormat="1" ht="24.2" customHeight="1">
      <c r="A165" s="33"/>
      <c r="B165" s="34"/>
      <c r="C165" s="190" t="s">
        <v>269</v>
      </c>
      <c r="D165" s="190" t="s">
        <v>170</v>
      </c>
      <c r="E165" s="191" t="s">
        <v>366</v>
      </c>
      <c r="F165" s="192" t="s">
        <v>367</v>
      </c>
      <c r="G165" s="193" t="s">
        <v>173</v>
      </c>
      <c r="H165" s="194">
        <v>446</v>
      </c>
      <c r="I165" s="195"/>
      <c r="J165" s="196">
        <f>ROUND(I165*H165,2)</f>
        <v>0</v>
      </c>
      <c r="K165" s="192" t="s">
        <v>174</v>
      </c>
      <c r="L165" s="38"/>
      <c r="M165" s="197" t="s">
        <v>1</v>
      </c>
      <c r="N165" s="198" t="s">
        <v>38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175</v>
      </c>
      <c r="AT165" s="201" t="s">
        <v>170</v>
      </c>
      <c r="AU165" s="201" t="s">
        <v>82</v>
      </c>
      <c r="AY165" s="16" t="s">
        <v>168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80</v>
      </c>
      <c r="BK165" s="202">
        <f>ROUND(I165*H165,2)</f>
        <v>0</v>
      </c>
      <c r="BL165" s="16" t="s">
        <v>175</v>
      </c>
      <c r="BM165" s="201" t="s">
        <v>896</v>
      </c>
    </row>
    <row r="166" spans="1:65" s="2" customFormat="1" ht="24.2" customHeight="1">
      <c r="A166" s="33"/>
      <c r="B166" s="34"/>
      <c r="C166" s="190" t="s">
        <v>273</v>
      </c>
      <c r="D166" s="190" t="s">
        <v>170</v>
      </c>
      <c r="E166" s="191" t="s">
        <v>418</v>
      </c>
      <c r="F166" s="192" t="s">
        <v>419</v>
      </c>
      <c r="G166" s="193" t="s">
        <v>183</v>
      </c>
      <c r="H166" s="194">
        <v>2</v>
      </c>
      <c r="I166" s="195"/>
      <c r="J166" s="196">
        <f>ROUND(I166*H166,2)</f>
        <v>0</v>
      </c>
      <c r="K166" s="192" t="s">
        <v>174</v>
      </c>
      <c r="L166" s="38"/>
      <c r="M166" s="197" t="s">
        <v>1</v>
      </c>
      <c r="N166" s="198" t="s">
        <v>38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2.5</v>
      </c>
      <c r="T166" s="200">
        <f>S166*H166</f>
        <v>5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175</v>
      </c>
      <c r="AT166" s="201" t="s">
        <v>170</v>
      </c>
      <c r="AU166" s="201" t="s">
        <v>82</v>
      </c>
      <c r="AY166" s="16" t="s">
        <v>168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80</v>
      </c>
      <c r="BK166" s="202">
        <f>ROUND(I166*H166,2)</f>
        <v>0</v>
      </c>
      <c r="BL166" s="16" t="s">
        <v>175</v>
      </c>
      <c r="BM166" s="201" t="s">
        <v>897</v>
      </c>
    </row>
    <row r="167" spans="1:65" s="13" customFormat="1" ht="11.25">
      <c r="B167" s="203"/>
      <c r="C167" s="204"/>
      <c r="D167" s="205" t="s">
        <v>185</v>
      </c>
      <c r="E167" s="206" t="s">
        <v>1</v>
      </c>
      <c r="F167" s="207" t="s">
        <v>421</v>
      </c>
      <c r="G167" s="204"/>
      <c r="H167" s="208">
        <v>2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185</v>
      </c>
      <c r="AU167" s="214" t="s">
        <v>82</v>
      </c>
      <c r="AV167" s="13" t="s">
        <v>82</v>
      </c>
      <c r="AW167" s="13" t="s">
        <v>30</v>
      </c>
      <c r="AX167" s="13" t="s">
        <v>80</v>
      </c>
      <c r="AY167" s="214" t="s">
        <v>168</v>
      </c>
    </row>
    <row r="168" spans="1:65" s="2" customFormat="1" ht="24.2" customHeight="1">
      <c r="A168" s="33"/>
      <c r="B168" s="34"/>
      <c r="C168" s="190" t="s">
        <v>278</v>
      </c>
      <c r="D168" s="190" t="s">
        <v>170</v>
      </c>
      <c r="E168" s="191" t="s">
        <v>370</v>
      </c>
      <c r="F168" s="192" t="s">
        <v>371</v>
      </c>
      <c r="G168" s="193" t="s">
        <v>173</v>
      </c>
      <c r="H168" s="194">
        <v>446.19</v>
      </c>
      <c r="I168" s="195"/>
      <c r="J168" s="196">
        <f>ROUND(I168*H168,2)</f>
        <v>0</v>
      </c>
      <c r="K168" s="192" t="s">
        <v>174</v>
      </c>
      <c r="L168" s="38"/>
      <c r="M168" s="197" t="s">
        <v>1</v>
      </c>
      <c r="N168" s="198" t="s">
        <v>38</v>
      </c>
      <c r="O168" s="70"/>
      <c r="P168" s="199">
        <f>O168*H168</f>
        <v>0</v>
      </c>
      <c r="Q168" s="199">
        <v>6.5000000000000002E-2</v>
      </c>
      <c r="R168" s="199">
        <f>Q168*H168</f>
        <v>29.00235</v>
      </c>
      <c r="S168" s="199">
        <v>0.13</v>
      </c>
      <c r="T168" s="200">
        <f>S168*H168</f>
        <v>58.0047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175</v>
      </c>
      <c r="AT168" s="201" t="s">
        <v>170</v>
      </c>
      <c r="AU168" s="201" t="s">
        <v>82</v>
      </c>
      <c r="AY168" s="16" t="s">
        <v>168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80</v>
      </c>
      <c r="BK168" s="202">
        <f>ROUND(I168*H168,2)</f>
        <v>0</v>
      </c>
      <c r="BL168" s="16" t="s">
        <v>175</v>
      </c>
      <c r="BM168" s="201" t="s">
        <v>898</v>
      </c>
    </row>
    <row r="169" spans="1:65" s="13" customFormat="1" ht="11.25">
      <c r="B169" s="203"/>
      <c r="C169" s="204"/>
      <c r="D169" s="205" t="s">
        <v>185</v>
      </c>
      <c r="E169" s="206" t="s">
        <v>1</v>
      </c>
      <c r="F169" s="207" t="s">
        <v>899</v>
      </c>
      <c r="G169" s="204"/>
      <c r="H169" s="208">
        <v>70.38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185</v>
      </c>
      <c r="AU169" s="214" t="s">
        <v>82</v>
      </c>
      <c r="AV169" s="13" t="s">
        <v>82</v>
      </c>
      <c r="AW169" s="13" t="s">
        <v>30</v>
      </c>
      <c r="AX169" s="13" t="s">
        <v>73</v>
      </c>
      <c r="AY169" s="214" t="s">
        <v>168</v>
      </c>
    </row>
    <row r="170" spans="1:65" s="13" customFormat="1" ht="11.25">
      <c r="B170" s="203"/>
      <c r="C170" s="204"/>
      <c r="D170" s="205" t="s">
        <v>185</v>
      </c>
      <c r="E170" s="206" t="s">
        <v>1</v>
      </c>
      <c r="F170" s="207" t="s">
        <v>900</v>
      </c>
      <c r="G170" s="204"/>
      <c r="H170" s="208">
        <v>70.287999999999997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185</v>
      </c>
      <c r="AU170" s="214" t="s">
        <v>82</v>
      </c>
      <c r="AV170" s="13" t="s">
        <v>82</v>
      </c>
      <c r="AW170" s="13" t="s">
        <v>30</v>
      </c>
      <c r="AX170" s="13" t="s">
        <v>73</v>
      </c>
      <c r="AY170" s="214" t="s">
        <v>168</v>
      </c>
    </row>
    <row r="171" spans="1:65" s="13" customFormat="1" ht="11.25">
      <c r="B171" s="203"/>
      <c r="C171" s="204"/>
      <c r="D171" s="205" t="s">
        <v>185</v>
      </c>
      <c r="E171" s="206" t="s">
        <v>1</v>
      </c>
      <c r="F171" s="207" t="s">
        <v>901</v>
      </c>
      <c r="G171" s="204"/>
      <c r="H171" s="208">
        <v>209.76</v>
      </c>
      <c r="I171" s="209"/>
      <c r="J171" s="204"/>
      <c r="K171" s="204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185</v>
      </c>
      <c r="AU171" s="214" t="s">
        <v>82</v>
      </c>
      <c r="AV171" s="13" t="s">
        <v>82</v>
      </c>
      <c r="AW171" s="13" t="s">
        <v>30</v>
      </c>
      <c r="AX171" s="13" t="s">
        <v>73</v>
      </c>
      <c r="AY171" s="214" t="s">
        <v>168</v>
      </c>
    </row>
    <row r="172" spans="1:65" s="13" customFormat="1" ht="11.25">
      <c r="B172" s="203"/>
      <c r="C172" s="204"/>
      <c r="D172" s="205" t="s">
        <v>185</v>
      </c>
      <c r="E172" s="206" t="s">
        <v>1</v>
      </c>
      <c r="F172" s="207" t="s">
        <v>902</v>
      </c>
      <c r="G172" s="204"/>
      <c r="H172" s="208">
        <v>11.13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185</v>
      </c>
      <c r="AU172" s="214" t="s">
        <v>82</v>
      </c>
      <c r="AV172" s="13" t="s">
        <v>82</v>
      </c>
      <c r="AW172" s="13" t="s">
        <v>30</v>
      </c>
      <c r="AX172" s="13" t="s">
        <v>73</v>
      </c>
      <c r="AY172" s="214" t="s">
        <v>168</v>
      </c>
    </row>
    <row r="173" spans="1:65" s="13" customFormat="1" ht="11.25">
      <c r="B173" s="203"/>
      <c r="C173" s="204"/>
      <c r="D173" s="205" t="s">
        <v>185</v>
      </c>
      <c r="E173" s="206" t="s">
        <v>1</v>
      </c>
      <c r="F173" s="207" t="s">
        <v>903</v>
      </c>
      <c r="G173" s="204"/>
      <c r="H173" s="208">
        <v>10.01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185</v>
      </c>
      <c r="AU173" s="214" t="s">
        <v>82</v>
      </c>
      <c r="AV173" s="13" t="s">
        <v>82</v>
      </c>
      <c r="AW173" s="13" t="s">
        <v>30</v>
      </c>
      <c r="AX173" s="13" t="s">
        <v>73</v>
      </c>
      <c r="AY173" s="214" t="s">
        <v>168</v>
      </c>
    </row>
    <row r="174" spans="1:65" s="13" customFormat="1" ht="11.25">
      <c r="B174" s="203"/>
      <c r="C174" s="204"/>
      <c r="D174" s="205" t="s">
        <v>185</v>
      </c>
      <c r="E174" s="206" t="s">
        <v>1</v>
      </c>
      <c r="F174" s="207" t="s">
        <v>904</v>
      </c>
      <c r="G174" s="204"/>
      <c r="H174" s="208">
        <v>32.305999999999997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185</v>
      </c>
      <c r="AU174" s="214" t="s">
        <v>82</v>
      </c>
      <c r="AV174" s="13" t="s">
        <v>82</v>
      </c>
      <c r="AW174" s="13" t="s">
        <v>30</v>
      </c>
      <c r="AX174" s="13" t="s">
        <v>73</v>
      </c>
      <c r="AY174" s="214" t="s">
        <v>168</v>
      </c>
    </row>
    <row r="175" spans="1:65" s="13" customFormat="1" ht="11.25">
      <c r="B175" s="203"/>
      <c r="C175" s="204"/>
      <c r="D175" s="205" t="s">
        <v>185</v>
      </c>
      <c r="E175" s="206" t="s">
        <v>1</v>
      </c>
      <c r="F175" s="207" t="s">
        <v>905</v>
      </c>
      <c r="G175" s="204"/>
      <c r="H175" s="208">
        <v>10.01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185</v>
      </c>
      <c r="AU175" s="214" t="s">
        <v>82</v>
      </c>
      <c r="AV175" s="13" t="s">
        <v>82</v>
      </c>
      <c r="AW175" s="13" t="s">
        <v>30</v>
      </c>
      <c r="AX175" s="13" t="s">
        <v>73</v>
      </c>
      <c r="AY175" s="214" t="s">
        <v>168</v>
      </c>
    </row>
    <row r="176" spans="1:65" s="13" customFormat="1" ht="11.25">
      <c r="B176" s="203"/>
      <c r="C176" s="204"/>
      <c r="D176" s="205" t="s">
        <v>185</v>
      </c>
      <c r="E176" s="206" t="s">
        <v>1</v>
      </c>
      <c r="F176" s="207" t="s">
        <v>906</v>
      </c>
      <c r="G176" s="204"/>
      <c r="H176" s="208">
        <v>32.305999999999997</v>
      </c>
      <c r="I176" s="209"/>
      <c r="J176" s="204"/>
      <c r="K176" s="204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185</v>
      </c>
      <c r="AU176" s="214" t="s">
        <v>82</v>
      </c>
      <c r="AV176" s="13" t="s">
        <v>82</v>
      </c>
      <c r="AW176" s="13" t="s">
        <v>30</v>
      </c>
      <c r="AX176" s="13" t="s">
        <v>73</v>
      </c>
      <c r="AY176" s="214" t="s">
        <v>168</v>
      </c>
    </row>
    <row r="177" spans="1:65" s="14" customFormat="1" ht="11.25">
      <c r="B177" s="215"/>
      <c r="C177" s="216"/>
      <c r="D177" s="205" t="s">
        <v>185</v>
      </c>
      <c r="E177" s="217" t="s">
        <v>1</v>
      </c>
      <c r="F177" s="218" t="s">
        <v>189</v>
      </c>
      <c r="G177" s="216"/>
      <c r="H177" s="219">
        <v>446.18999999999994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185</v>
      </c>
      <c r="AU177" s="225" t="s">
        <v>82</v>
      </c>
      <c r="AV177" s="14" t="s">
        <v>175</v>
      </c>
      <c r="AW177" s="14" t="s">
        <v>30</v>
      </c>
      <c r="AX177" s="14" t="s">
        <v>80</v>
      </c>
      <c r="AY177" s="225" t="s">
        <v>168</v>
      </c>
    </row>
    <row r="178" spans="1:65" s="2" customFormat="1" ht="24.2" customHeight="1">
      <c r="A178" s="33"/>
      <c r="B178" s="34"/>
      <c r="C178" s="190" t="s">
        <v>7</v>
      </c>
      <c r="D178" s="190" t="s">
        <v>170</v>
      </c>
      <c r="E178" s="191" t="s">
        <v>382</v>
      </c>
      <c r="F178" s="192" t="s">
        <v>383</v>
      </c>
      <c r="G178" s="193" t="s">
        <v>173</v>
      </c>
      <c r="H178" s="194">
        <v>180.184</v>
      </c>
      <c r="I178" s="195"/>
      <c r="J178" s="196">
        <f>ROUND(I178*H178,2)</f>
        <v>0</v>
      </c>
      <c r="K178" s="192" t="s">
        <v>174</v>
      </c>
      <c r="L178" s="38"/>
      <c r="M178" s="197" t="s">
        <v>1</v>
      </c>
      <c r="N178" s="198" t="s">
        <v>38</v>
      </c>
      <c r="O178" s="70"/>
      <c r="P178" s="199">
        <f>O178*H178</f>
        <v>0</v>
      </c>
      <c r="Q178" s="199">
        <v>0</v>
      </c>
      <c r="R178" s="199">
        <f>Q178*H178</f>
        <v>0</v>
      </c>
      <c r="S178" s="199">
        <v>7.7899999999999997E-2</v>
      </c>
      <c r="T178" s="200">
        <f>S178*H178</f>
        <v>14.036333599999999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175</v>
      </c>
      <c r="AT178" s="201" t="s">
        <v>170</v>
      </c>
      <c r="AU178" s="201" t="s">
        <v>82</v>
      </c>
      <c r="AY178" s="16" t="s">
        <v>168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80</v>
      </c>
      <c r="BK178" s="202">
        <f>ROUND(I178*H178,2)</f>
        <v>0</v>
      </c>
      <c r="BL178" s="16" t="s">
        <v>175</v>
      </c>
      <c r="BM178" s="201" t="s">
        <v>907</v>
      </c>
    </row>
    <row r="179" spans="1:65" s="2" customFormat="1" ht="19.5">
      <c r="A179" s="33"/>
      <c r="B179" s="34"/>
      <c r="C179" s="35"/>
      <c r="D179" s="205" t="s">
        <v>241</v>
      </c>
      <c r="E179" s="35"/>
      <c r="F179" s="236" t="s">
        <v>908</v>
      </c>
      <c r="G179" s="35"/>
      <c r="H179" s="35"/>
      <c r="I179" s="237"/>
      <c r="J179" s="35"/>
      <c r="K179" s="35"/>
      <c r="L179" s="38"/>
      <c r="M179" s="238"/>
      <c r="N179" s="239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241</v>
      </c>
      <c r="AU179" s="16" t="s">
        <v>82</v>
      </c>
    </row>
    <row r="180" spans="1:65" s="13" customFormat="1" ht="11.25">
      <c r="B180" s="203"/>
      <c r="C180" s="204"/>
      <c r="D180" s="205" t="s">
        <v>185</v>
      </c>
      <c r="E180" s="206" t="s">
        <v>1</v>
      </c>
      <c r="F180" s="207" t="s">
        <v>899</v>
      </c>
      <c r="G180" s="204"/>
      <c r="H180" s="208">
        <v>70.38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185</v>
      </c>
      <c r="AU180" s="214" t="s">
        <v>82</v>
      </c>
      <c r="AV180" s="13" t="s">
        <v>82</v>
      </c>
      <c r="AW180" s="13" t="s">
        <v>30</v>
      </c>
      <c r="AX180" s="13" t="s">
        <v>73</v>
      </c>
      <c r="AY180" s="214" t="s">
        <v>168</v>
      </c>
    </row>
    <row r="181" spans="1:65" s="13" customFormat="1" ht="11.25">
      <c r="B181" s="203"/>
      <c r="C181" s="204"/>
      <c r="D181" s="205" t="s">
        <v>185</v>
      </c>
      <c r="E181" s="206" t="s">
        <v>1</v>
      </c>
      <c r="F181" s="207" t="s">
        <v>900</v>
      </c>
      <c r="G181" s="204"/>
      <c r="H181" s="208">
        <v>70.287999999999997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185</v>
      </c>
      <c r="AU181" s="214" t="s">
        <v>82</v>
      </c>
      <c r="AV181" s="13" t="s">
        <v>82</v>
      </c>
      <c r="AW181" s="13" t="s">
        <v>30</v>
      </c>
      <c r="AX181" s="13" t="s">
        <v>73</v>
      </c>
      <c r="AY181" s="214" t="s">
        <v>168</v>
      </c>
    </row>
    <row r="182" spans="1:65" s="13" customFormat="1" ht="11.25">
      <c r="B182" s="203"/>
      <c r="C182" s="204"/>
      <c r="D182" s="205" t="s">
        <v>185</v>
      </c>
      <c r="E182" s="206" t="s">
        <v>1</v>
      </c>
      <c r="F182" s="207" t="s">
        <v>909</v>
      </c>
      <c r="G182" s="204"/>
      <c r="H182" s="208">
        <v>20.975999999999999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185</v>
      </c>
      <c r="AU182" s="214" t="s">
        <v>82</v>
      </c>
      <c r="AV182" s="13" t="s">
        <v>82</v>
      </c>
      <c r="AW182" s="13" t="s">
        <v>30</v>
      </c>
      <c r="AX182" s="13" t="s">
        <v>73</v>
      </c>
      <c r="AY182" s="214" t="s">
        <v>168</v>
      </c>
    </row>
    <row r="183" spans="1:65" s="13" customFormat="1" ht="11.25">
      <c r="B183" s="203"/>
      <c r="C183" s="204"/>
      <c r="D183" s="205" t="s">
        <v>185</v>
      </c>
      <c r="E183" s="206" t="s">
        <v>1</v>
      </c>
      <c r="F183" s="207" t="s">
        <v>902</v>
      </c>
      <c r="G183" s="204"/>
      <c r="H183" s="208">
        <v>11.13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185</v>
      </c>
      <c r="AU183" s="214" t="s">
        <v>82</v>
      </c>
      <c r="AV183" s="13" t="s">
        <v>82</v>
      </c>
      <c r="AW183" s="13" t="s">
        <v>30</v>
      </c>
      <c r="AX183" s="13" t="s">
        <v>73</v>
      </c>
      <c r="AY183" s="214" t="s">
        <v>168</v>
      </c>
    </row>
    <row r="184" spans="1:65" s="13" customFormat="1" ht="11.25">
      <c r="B184" s="203"/>
      <c r="C184" s="204"/>
      <c r="D184" s="205" t="s">
        <v>185</v>
      </c>
      <c r="E184" s="206" t="s">
        <v>1</v>
      </c>
      <c r="F184" s="207" t="s">
        <v>903</v>
      </c>
      <c r="G184" s="204"/>
      <c r="H184" s="208">
        <v>10.01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185</v>
      </c>
      <c r="AU184" s="214" t="s">
        <v>82</v>
      </c>
      <c r="AV184" s="13" t="s">
        <v>82</v>
      </c>
      <c r="AW184" s="13" t="s">
        <v>30</v>
      </c>
      <c r="AX184" s="13" t="s">
        <v>73</v>
      </c>
      <c r="AY184" s="214" t="s">
        <v>168</v>
      </c>
    </row>
    <row r="185" spans="1:65" s="13" customFormat="1" ht="11.25">
      <c r="B185" s="203"/>
      <c r="C185" s="204"/>
      <c r="D185" s="205" t="s">
        <v>185</v>
      </c>
      <c r="E185" s="206" t="s">
        <v>1</v>
      </c>
      <c r="F185" s="207" t="s">
        <v>904</v>
      </c>
      <c r="G185" s="204"/>
      <c r="H185" s="208">
        <v>32.305999999999997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185</v>
      </c>
      <c r="AU185" s="214" t="s">
        <v>82</v>
      </c>
      <c r="AV185" s="13" t="s">
        <v>82</v>
      </c>
      <c r="AW185" s="13" t="s">
        <v>30</v>
      </c>
      <c r="AX185" s="13" t="s">
        <v>73</v>
      </c>
      <c r="AY185" s="214" t="s">
        <v>168</v>
      </c>
    </row>
    <row r="186" spans="1:65" s="13" customFormat="1" ht="11.25">
      <c r="B186" s="203"/>
      <c r="C186" s="204"/>
      <c r="D186" s="205" t="s">
        <v>185</v>
      </c>
      <c r="E186" s="206" t="s">
        <v>1</v>
      </c>
      <c r="F186" s="207" t="s">
        <v>905</v>
      </c>
      <c r="G186" s="204"/>
      <c r="H186" s="208">
        <v>10.01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185</v>
      </c>
      <c r="AU186" s="214" t="s">
        <v>82</v>
      </c>
      <c r="AV186" s="13" t="s">
        <v>82</v>
      </c>
      <c r="AW186" s="13" t="s">
        <v>30</v>
      </c>
      <c r="AX186" s="13" t="s">
        <v>73</v>
      </c>
      <c r="AY186" s="214" t="s">
        <v>168</v>
      </c>
    </row>
    <row r="187" spans="1:65" s="13" customFormat="1" ht="11.25">
      <c r="B187" s="203"/>
      <c r="C187" s="204"/>
      <c r="D187" s="205" t="s">
        <v>185</v>
      </c>
      <c r="E187" s="206" t="s">
        <v>1</v>
      </c>
      <c r="F187" s="207" t="s">
        <v>906</v>
      </c>
      <c r="G187" s="204"/>
      <c r="H187" s="208">
        <v>32.305999999999997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185</v>
      </c>
      <c r="AU187" s="214" t="s">
        <v>82</v>
      </c>
      <c r="AV187" s="13" t="s">
        <v>82</v>
      </c>
      <c r="AW187" s="13" t="s">
        <v>30</v>
      </c>
      <c r="AX187" s="13" t="s">
        <v>73</v>
      </c>
      <c r="AY187" s="214" t="s">
        <v>168</v>
      </c>
    </row>
    <row r="188" spans="1:65" s="14" customFormat="1" ht="11.25">
      <c r="B188" s="215"/>
      <c r="C188" s="216"/>
      <c r="D188" s="205" t="s">
        <v>185</v>
      </c>
      <c r="E188" s="217" t="s">
        <v>1</v>
      </c>
      <c r="F188" s="218" t="s">
        <v>189</v>
      </c>
      <c r="G188" s="216"/>
      <c r="H188" s="219">
        <v>257.40599999999995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185</v>
      </c>
      <c r="AU188" s="225" t="s">
        <v>82</v>
      </c>
      <c r="AV188" s="14" t="s">
        <v>175</v>
      </c>
      <c r="AW188" s="14" t="s">
        <v>30</v>
      </c>
      <c r="AX188" s="14" t="s">
        <v>80</v>
      </c>
      <c r="AY188" s="225" t="s">
        <v>168</v>
      </c>
    </row>
    <row r="189" spans="1:65" s="13" customFormat="1" ht="11.25">
      <c r="B189" s="203"/>
      <c r="C189" s="204"/>
      <c r="D189" s="205" t="s">
        <v>185</v>
      </c>
      <c r="E189" s="204"/>
      <c r="F189" s="207" t="s">
        <v>910</v>
      </c>
      <c r="G189" s="204"/>
      <c r="H189" s="208">
        <v>180.184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185</v>
      </c>
      <c r="AU189" s="214" t="s">
        <v>82</v>
      </c>
      <c r="AV189" s="13" t="s">
        <v>82</v>
      </c>
      <c r="AW189" s="13" t="s">
        <v>4</v>
      </c>
      <c r="AX189" s="13" t="s">
        <v>80</v>
      </c>
      <c r="AY189" s="214" t="s">
        <v>168</v>
      </c>
    </row>
    <row r="190" spans="1:65" s="2" customFormat="1" ht="24.2" customHeight="1">
      <c r="A190" s="33"/>
      <c r="B190" s="34"/>
      <c r="C190" s="190" t="s">
        <v>287</v>
      </c>
      <c r="D190" s="190" t="s">
        <v>170</v>
      </c>
      <c r="E190" s="191" t="s">
        <v>389</v>
      </c>
      <c r="F190" s="192" t="s">
        <v>390</v>
      </c>
      <c r="G190" s="193" t="s">
        <v>173</v>
      </c>
      <c r="H190" s="194">
        <v>180.184</v>
      </c>
      <c r="I190" s="195"/>
      <c r="J190" s="196">
        <f>ROUND(I190*H190,2)</f>
        <v>0</v>
      </c>
      <c r="K190" s="192" t="s">
        <v>174</v>
      </c>
      <c r="L190" s="38"/>
      <c r="M190" s="197" t="s">
        <v>1</v>
      </c>
      <c r="N190" s="198" t="s">
        <v>38</v>
      </c>
      <c r="O190" s="70"/>
      <c r="P190" s="199">
        <f>O190*H190</f>
        <v>0</v>
      </c>
      <c r="Q190" s="199">
        <v>7.8163999999999997E-2</v>
      </c>
      <c r="R190" s="199">
        <f>Q190*H190</f>
        <v>14.083902175999999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175</v>
      </c>
      <c r="AT190" s="201" t="s">
        <v>170</v>
      </c>
      <c r="AU190" s="201" t="s">
        <v>82</v>
      </c>
      <c r="AY190" s="16" t="s">
        <v>168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80</v>
      </c>
      <c r="BK190" s="202">
        <f>ROUND(I190*H190,2)</f>
        <v>0</v>
      </c>
      <c r="BL190" s="16" t="s">
        <v>175</v>
      </c>
      <c r="BM190" s="201" t="s">
        <v>911</v>
      </c>
    </row>
    <row r="191" spans="1:65" s="2" customFormat="1" ht="24.2" customHeight="1">
      <c r="A191" s="33"/>
      <c r="B191" s="34"/>
      <c r="C191" s="190" t="s">
        <v>293</v>
      </c>
      <c r="D191" s="190" t="s">
        <v>170</v>
      </c>
      <c r="E191" s="191" t="s">
        <v>393</v>
      </c>
      <c r="F191" s="192" t="s">
        <v>394</v>
      </c>
      <c r="G191" s="193" t="s">
        <v>183</v>
      </c>
      <c r="H191" s="194">
        <v>13.8</v>
      </c>
      <c r="I191" s="195"/>
      <c r="J191" s="196">
        <f>ROUND(I191*H191,2)</f>
        <v>0</v>
      </c>
      <c r="K191" s="192" t="s">
        <v>174</v>
      </c>
      <c r="L191" s="38"/>
      <c r="M191" s="197" t="s">
        <v>1</v>
      </c>
      <c r="N191" s="198" t="s">
        <v>38</v>
      </c>
      <c r="O191" s="70"/>
      <c r="P191" s="199">
        <f>O191*H191</f>
        <v>0</v>
      </c>
      <c r="Q191" s="199">
        <v>0.50375000000000003</v>
      </c>
      <c r="R191" s="199">
        <f>Q191*H191</f>
        <v>6.9517500000000005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175</v>
      </c>
      <c r="AT191" s="201" t="s">
        <v>170</v>
      </c>
      <c r="AU191" s="201" t="s">
        <v>82</v>
      </c>
      <c r="AY191" s="16" t="s">
        <v>168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80</v>
      </c>
      <c r="BK191" s="202">
        <f>ROUND(I191*H191,2)</f>
        <v>0</v>
      </c>
      <c r="BL191" s="16" t="s">
        <v>175</v>
      </c>
      <c r="BM191" s="201" t="s">
        <v>912</v>
      </c>
    </row>
    <row r="192" spans="1:65" s="13" customFormat="1" ht="11.25">
      <c r="B192" s="203"/>
      <c r="C192" s="204"/>
      <c r="D192" s="205" t="s">
        <v>185</v>
      </c>
      <c r="E192" s="206" t="s">
        <v>1</v>
      </c>
      <c r="F192" s="207" t="s">
        <v>913</v>
      </c>
      <c r="G192" s="204"/>
      <c r="H192" s="208">
        <v>7.8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185</v>
      </c>
      <c r="AU192" s="214" t="s">
        <v>82</v>
      </c>
      <c r="AV192" s="13" t="s">
        <v>82</v>
      </c>
      <c r="AW192" s="13" t="s">
        <v>30</v>
      </c>
      <c r="AX192" s="13" t="s">
        <v>73</v>
      </c>
      <c r="AY192" s="214" t="s">
        <v>168</v>
      </c>
    </row>
    <row r="193" spans="1:65" s="13" customFormat="1" ht="11.25">
      <c r="B193" s="203"/>
      <c r="C193" s="204"/>
      <c r="D193" s="205" t="s">
        <v>185</v>
      </c>
      <c r="E193" s="206" t="s">
        <v>1</v>
      </c>
      <c r="F193" s="207" t="s">
        <v>914</v>
      </c>
      <c r="G193" s="204"/>
      <c r="H193" s="208">
        <v>6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185</v>
      </c>
      <c r="AU193" s="214" t="s">
        <v>82</v>
      </c>
      <c r="AV193" s="13" t="s">
        <v>82</v>
      </c>
      <c r="AW193" s="13" t="s">
        <v>30</v>
      </c>
      <c r="AX193" s="13" t="s">
        <v>73</v>
      </c>
      <c r="AY193" s="214" t="s">
        <v>168</v>
      </c>
    </row>
    <row r="194" spans="1:65" s="14" customFormat="1" ht="11.25">
      <c r="B194" s="215"/>
      <c r="C194" s="216"/>
      <c r="D194" s="205" t="s">
        <v>185</v>
      </c>
      <c r="E194" s="217" t="s">
        <v>1</v>
      </c>
      <c r="F194" s="218" t="s">
        <v>189</v>
      </c>
      <c r="G194" s="216"/>
      <c r="H194" s="219">
        <v>13.8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185</v>
      </c>
      <c r="AU194" s="225" t="s">
        <v>82</v>
      </c>
      <c r="AV194" s="14" t="s">
        <v>175</v>
      </c>
      <c r="AW194" s="14" t="s">
        <v>30</v>
      </c>
      <c r="AX194" s="14" t="s">
        <v>80</v>
      </c>
      <c r="AY194" s="225" t="s">
        <v>168</v>
      </c>
    </row>
    <row r="195" spans="1:65" s="2" customFormat="1" ht="24.2" customHeight="1">
      <c r="A195" s="33"/>
      <c r="B195" s="34"/>
      <c r="C195" s="190" t="s">
        <v>299</v>
      </c>
      <c r="D195" s="190" t="s">
        <v>170</v>
      </c>
      <c r="E195" s="191" t="s">
        <v>400</v>
      </c>
      <c r="F195" s="192" t="s">
        <v>401</v>
      </c>
      <c r="G195" s="193" t="s">
        <v>183</v>
      </c>
      <c r="H195" s="194">
        <v>13.8</v>
      </c>
      <c r="I195" s="195"/>
      <c r="J195" s="196">
        <f>ROUND(I195*H195,2)</f>
        <v>0</v>
      </c>
      <c r="K195" s="192" t="s">
        <v>174</v>
      </c>
      <c r="L195" s="38"/>
      <c r="M195" s="197" t="s">
        <v>1</v>
      </c>
      <c r="N195" s="198" t="s">
        <v>38</v>
      </c>
      <c r="O195" s="70"/>
      <c r="P195" s="199">
        <f>O195*H195</f>
        <v>0</v>
      </c>
      <c r="Q195" s="199">
        <v>0.4</v>
      </c>
      <c r="R195" s="199">
        <f>Q195*H195</f>
        <v>5.5200000000000005</v>
      </c>
      <c r="S195" s="199">
        <v>0</v>
      </c>
      <c r="T195" s="20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175</v>
      </c>
      <c r="AT195" s="201" t="s">
        <v>170</v>
      </c>
      <c r="AU195" s="201" t="s">
        <v>82</v>
      </c>
      <c r="AY195" s="16" t="s">
        <v>168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80</v>
      </c>
      <c r="BK195" s="202">
        <f>ROUND(I195*H195,2)</f>
        <v>0</v>
      </c>
      <c r="BL195" s="16" t="s">
        <v>175</v>
      </c>
      <c r="BM195" s="201" t="s">
        <v>915</v>
      </c>
    </row>
    <row r="196" spans="1:65" s="2" customFormat="1" ht="24.2" customHeight="1">
      <c r="A196" s="33"/>
      <c r="B196" s="34"/>
      <c r="C196" s="190" t="s">
        <v>303</v>
      </c>
      <c r="D196" s="190" t="s">
        <v>170</v>
      </c>
      <c r="E196" s="191" t="s">
        <v>404</v>
      </c>
      <c r="F196" s="192" t="s">
        <v>405</v>
      </c>
      <c r="G196" s="193" t="s">
        <v>183</v>
      </c>
      <c r="H196" s="194">
        <v>13.8</v>
      </c>
      <c r="I196" s="195"/>
      <c r="J196" s="196">
        <f>ROUND(I196*H196,2)</f>
        <v>0</v>
      </c>
      <c r="K196" s="192" t="s">
        <v>174</v>
      </c>
      <c r="L196" s="38"/>
      <c r="M196" s="197" t="s">
        <v>1</v>
      </c>
      <c r="N196" s="198" t="s">
        <v>38</v>
      </c>
      <c r="O196" s="70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175</v>
      </c>
      <c r="AT196" s="201" t="s">
        <v>170</v>
      </c>
      <c r="AU196" s="201" t="s">
        <v>82</v>
      </c>
      <c r="AY196" s="16" t="s">
        <v>168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80</v>
      </c>
      <c r="BK196" s="202">
        <f>ROUND(I196*H196,2)</f>
        <v>0</v>
      </c>
      <c r="BL196" s="16" t="s">
        <v>175</v>
      </c>
      <c r="BM196" s="201" t="s">
        <v>916</v>
      </c>
    </row>
    <row r="197" spans="1:65" s="2" customFormat="1" ht="24.2" customHeight="1">
      <c r="A197" s="33"/>
      <c r="B197" s="34"/>
      <c r="C197" s="190" t="s">
        <v>308</v>
      </c>
      <c r="D197" s="190" t="s">
        <v>170</v>
      </c>
      <c r="E197" s="191" t="s">
        <v>408</v>
      </c>
      <c r="F197" s="192" t="s">
        <v>409</v>
      </c>
      <c r="G197" s="193" t="s">
        <v>183</v>
      </c>
      <c r="H197" s="194">
        <v>13.8</v>
      </c>
      <c r="I197" s="195"/>
      <c r="J197" s="196">
        <f>ROUND(I197*H197,2)</f>
        <v>0</v>
      </c>
      <c r="K197" s="192" t="s">
        <v>174</v>
      </c>
      <c r="L197" s="38"/>
      <c r="M197" s="197" t="s">
        <v>1</v>
      </c>
      <c r="N197" s="198" t="s">
        <v>38</v>
      </c>
      <c r="O197" s="70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1" t="s">
        <v>175</v>
      </c>
      <c r="AT197" s="201" t="s">
        <v>170</v>
      </c>
      <c r="AU197" s="201" t="s">
        <v>82</v>
      </c>
      <c r="AY197" s="16" t="s">
        <v>168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6" t="s">
        <v>80</v>
      </c>
      <c r="BK197" s="202">
        <f>ROUND(I197*H197,2)</f>
        <v>0</v>
      </c>
      <c r="BL197" s="16" t="s">
        <v>175</v>
      </c>
      <c r="BM197" s="201" t="s">
        <v>917</v>
      </c>
    </row>
    <row r="198" spans="1:65" s="2" customFormat="1" ht="14.45" customHeight="1">
      <c r="A198" s="33"/>
      <c r="B198" s="34"/>
      <c r="C198" s="226" t="s">
        <v>313</v>
      </c>
      <c r="D198" s="226" t="s">
        <v>224</v>
      </c>
      <c r="E198" s="227" t="s">
        <v>412</v>
      </c>
      <c r="F198" s="228" t="s">
        <v>413</v>
      </c>
      <c r="G198" s="229" t="s">
        <v>227</v>
      </c>
      <c r="H198" s="230">
        <v>3.1739999999999999</v>
      </c>
      <c r="I198" s="231"/>
      <c r="J198" s="232">
        <f>ROUND(I198*H198,2)</f>
        <v>0</v>
      </c>
      <c r="K198" s="228" t="s">
        <v>174</v>
      </c>
      <c r="L198" s="233"/>
      <c r="M198" s="234" t="s">
        <v>1</v>
      </c>
      <c r="N198" s="235" t="s">
        <v>38</v>
      </c>
      <c r="O198" s="70"/>
      <c r="P198" s="199">
        <f>O198*H198</f>
        <v>0</v>
      </c>
      <c r="Q198" s="199">
        <v>1</v>
      </c>
      <c r="R198" s="199">
        <f>Q198*H198</f>
        <v>3.1739999999999999</v>
      </c>
      <c r="S198" s="199">
        <v>0</v>
      </c>
      <c r="T198" s="20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207</v>
      </c>
      <c r="AT198" s="201" t="s">
        <v>224</v>
      </c>
      <c r="AU198" s="201" t="s">
        <v>82</v>
      </c>
      <c r="AY198" s="16" t="s">
        <v>168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80</v>
      </c>
      <c r="BK198" s="202">
        <f>ROUND(I198*H198,2)</f>
        <v>0</v>
      </c>
      <c r="BL198" s="16" t="s">
        <v>175</v>
      </c>
      <c r="BM198" s="201" t="s">
        <v>918</v>
      </c>
    </row>
    <row r="199" spans="1:65" s="2" customFormat="1" ht="19.5">
      <c r="A199" s="33"/>
      <c r="B199" s="34"/>
      <c r="C199" s="35"/>
      <c r="D199" s="205" t="s">
        <v>241</v>
      </c>
      <c r="E199" s="35"/>
      <c r="F199" s="236" t="s">
        <v>415</v>
      </c>
      <c r="G199" s="35"/>
      <c r="H199" s="35"/>
      <c r="I199" s="237"/>
      <c r="J199" s="35"/>
      <c r="K199" s="35"/>
      <c r="L199" s="38"/>
      <c r="M199" s="238"/>
      <c r="N199" s="239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241</v>
      </c>
      <c r="AU199" s="16" t="s">
        <v>82</v>
      </c>
    </row>
    <row r="200" spans="1:65" s="13" customFormat="1" ht="11.25">
      <c r="B200" s="203"/>
      <c r="C200" s="204"/>
      <c r="D200" s="205" t="s">
        <v>185</v>
      </c>
      <c r="E200" s="206" t="s">
        <v>1</v>
      </c>
      <c r="F200" s="207" t="s">
        <v>919</v>
      </c>
      <c r="G200" s="204"/>
      <c r="H200" s="208">
        <v>3.1739999999999999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185</v>
      </c>
      <c r="AU200" s="214" t="s">
        <v>82</v>
      </c>
      <c r="AV200" s="13" t="s">
        <v>82</v>
      </c>
      <c r="AW200" s="13" t="s">
        <v>30</v>
      </c>
      <c r="AX200" s="13" t="s">
        <v>80</v>
      </c>
      <c r="AY200" s="214" t="s">
        <v>168</v>
      </c>
    </row>
    <row r="201" spans="1:65" s="2" customFormat="1" ht="24.2" customHeight="1">
      <c r="A201" s="33"/>
      <c r="B201" s="34"/>
      <c r="C201" s="190" t="s">
        <v>318</v>
      </c>
      <c r="D201" s="190" t="s">
        <v>170</v>
      </c>
      <c r="E201" s="191" t="s">
        <v>423</v>
      </c>
      <c r="F201" s="192" t="s">
        <v>424</v>
      </c>
      <c r="G201" s="193" t="s">
        <v>239</v>
      </c>
      <c r="H201" s="194">
        <v>65</v>
      </c>
      <c r="I201" s="195"/>
      <c r="J201" s="196">
        <f>ROUND(I201*H201,2)</f>
        <v>0</v>
      </c>
      <c r="K201" s="192" t="s">
        <v>174</v>
      </c>
      <c r="L201" s="38"/>
      <c r="M201" s="197" t="s">
        <v>1</v>
      </c>
      <c r="N201" s="198" t="s">
        <v>38</v>
      </c>
      <c r="O201" s="70"/>
      <c r="P201" s="199">
        <f>O201*H201</f>
        <v>0</v>
      </c>
      <c r="Q201" s="199">
        <v>1.13356E-3</v>
      </c>
      <c r="R201" s="199">
        <f>Q201*H201</f>
        <v>7.3681400000000008E-2</v>
      </c>
      <c r="S201" s="199">
        <v>1E-3</v>
      </c>
      <c r="T201" s="200">
        <f>S201*H201</f>
        <v>6.5000000000000002E-2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1" t="s">
        <v>175</v>
      </c>
      <c r="AT201" s="201" t="s">
        <v>170</v>
      </c>
      <c r="AU201" s="201" t="s">
        <v>82</v>
      </c>
      <c r="AY201" s="16" t="s">
        <v>168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6" t="s">
        <v>80</v>
      </c>
      <c r="BK201" s="202">
        <f>ROUND(I201*H201,2)</f>
        <v>0</v>
      </c>
      <c r="BL201" s="16" t="s">
        <v>175</v>
      </c>
      <c r="BM201" s="201" t="s">
        <v>920</v>
      </c>
    </row>
    <row r="202" spans="1:65" s="13" customFormat="1" ht="11.25">
      <c r="B202" s="203"/>
      <c r="C202" s="204"/>
      <c r="D202" s="205" t="s">
        <v>185</v>
      </c>
      <c r="E202" s="206" t="s">
        <v>1</v>
      </c>
      <c r="F202" s="207" t="s">
        <v>921</v>
      </c>
      <c r="G202" s="204"/>
      <c r="H202" s="208">
        <v>65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185</v>
      </c>
      <c r="AU202" s="214" t="s">
        <v>82</v>
      </c>
      <c r="AV202" s="13" t="s">
        <v>82</v>
      </c>
      <c r="AW202" s="13" t="s">
        <v>30</v>
      </c>
      <c r="AX202" s="13" t="s">
        <v>80</v>
      </c>
      <c r="AY202" s="214" t="s">
        <v>168</v>
      </c>
    </row>
    <row r="203" spans="1:65" s="12" customFormat="1" ht="22.9" customHeight="1">
      <c r="B203" s="174"/>
      <c r="C203" s="175"/>
      <c r="D203" s="176" t="s">
        <v>72</v>
      </c>
      <c r="E203" s="188" t="s">
        <v>427</v>
      </c>
      <c r="F203" s="188" t="s">
        <v>428</v>
      </c>
      <c r="G203" s="175"/>
      <c r="H203" s="175"/>
      <c r="I203" s="178"/>
      <c r="J203" s="189">
        <f>BK203</f>
        <v>0</v>
      </c>
      <c r="K203" s="175"/>
      <c r="L203" s="180"/>
      <c r="M203" s="181"/>
      <c r="N203" s="182"/>
      <c r="O203" s="182"/>
      <c r="P203" s="183">
        <f>SUM(P204:P208)</f>
        <v>0</v>
      </c>
      <c r="Q203" s="182"/>
      <c r="R203" s="183">
        <f>SUM(R204:R208)</f>
        <v>0</v>
      </c>
      <c r="S203" s="182"/>
      <c r="T203" s="184">
        <f>SUM(T204:T208)</f>
        <v>0</v>
      </c>
      <c r="AR203" s="185" t="s">
        <v>80</v>
      </c>
      <c r="AT203" s="186" t="s">
        <v>72</v>
      </c>
      <c r="AU203" s="186" t="s">
        <v>80</v>
      </c>
      <c r="AY203" s="185" t="s">
        <v>168</v>
      </c>
      <c r="BK203" s="187">
        <f>SUM(BK204:BK208)</f>
        <v>0</v>
      </c>
    </row>
    <row r="204" spans="1:65" s="2" customFormat="1" ht="24.2" customHeight="1">
      <c r="A204" s="33"/>
      <c r="B204" s="34"/>
      <c r="C204" s="190" t="s">
        <v>323</v>
      </c>
      <c r="D204" s="190" t="s">
        <v>170</v>
      </c>
      <c r="E204" s="191" t="s">
        <v>430</v>
      </c>
      <c r="F204" s="192" t="s">
        <v>431</v>
      </c>
      <c r="G204" s="193" t="s">
        <v>227</v>
      </c>
      <c r="H204" s="194">
        <v>80.42</v>
      </c>
      <c r="I204" s="195"/>
      <c r="J204" s="196">
        <f>ROUND(I204*H204,2)</f>
        <v>0</v>
      </c>
      <c r="K204" s="192" t="s">
        <v>174</v>
      </c>
      <c r="L204" s="38"/>
      <c r="M204" s="197" t="s">
        <v>1</v>
      </c>
      <c r="N204" s="198" t="s">
        <v>38</v>
      </c>
      <c r="O204" s="70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175</v>
      </c>
      <c r="AT204" s="201" t="s">
        <v>170</v>
      </c>
      <c r="AU204" s="201" t="s">
        <v>82</v>
      </c>
      <c r="AY204" s="16" t="s">
        <v>168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80</v>
      </c>
      <c r="BK204" s="202">
        <f>ROUND(I204*H204,2)</f>
        <v>0</v>
      </c>
      <c r="BL204" s="16" t="s">
        <v>175</v>
      </c>
      <c r="BM204" s="201" t="s">
        <v>922</v>
      </c>
    </row>
    <row r="205" spans="1:65" s="2" customFormat="1" ht="24.2" customHeight="1">
      <c r="A205" s="33"/>
      <c r="B205" s="34"/>
      <c r="C205" s="190" t="s">
        <v>327</v>
      </c>
      <c r="D205" s="190" t="s">
        <v>170</v>
      </c>
      <c r="E205" s="191" t="s">
        <v>435</v>
      </c>
      <c r="F205" s="192" t="s">
        <v>436</v>
      </c>
      <c r="G205" s="193" t="s">
        <v>227</v>
      </c>
      <c r="H205" s="194">
        <v>1608.4</v>
      </c>
      <c r="I205" s="195"/>
      <c r="J205" s="196">
        <f>ROUND(I205*H205,2)</f>
        <v>0</v>
      </c>
      <c r="K205" s="192" t="s">
        <v>174</v>
      </c>
      <c r="L205" s="38"/>
      <c r="M205" s="197" t="s">
        <v>1</v>
      </c>
      <c r="N205" s="198" t="s">
        <v>38</v>
      </c>
      <c r="O205" s="70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175</v>
      </c>
      <c r="AT205" s="201" t="s">
        <v>170</v>
      </c>
      <c r="AU205" s="201" t="s">
        <v>82</v>
      </c>
      <c r="AY205" s="16" t="s">
        <v>168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6" t="s">
        <v>80</v>
      </c>
      <c r="BK205" s="202">
        <f>ROUND(I205*H205,2)</f>
        <v>0</v>
      </c>
      <c r="BL205" s="16" t="s">
        <v>175</v>
      </c>
      <c r="BM205" s="201" t="s">
        <v>923</v>
      </c>
    </row>
    <row r="206" spans="1:65" s="13" customFormat="1" ht="11.25">
      <c r="B206" s="203"/>
      <c r="C206" s="204"/>
      <c r="D206" s="205" t="s">
        <v>185</v>
      </c>
      <c r="E206" s="206" t="s">
        <v>1</v>
      </c>
      <c r="F206" s="207" t="s">
        <v>924</v>
      </c>
      <c r="G206" s="204"/>
      <c r="H206" s="208">
        <v>1608.4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185</v>
      </c>
      <c r="AU206" s="214" t="s">
        <v>82</v>
      </c>
      <c r="AV206" s="13" t="s">
        <v>82</v>
      </c>
      <c r="AW206" s="13" t="s">
        <v>30</v>
      </c>
      <c r="AX206" s="13" t="s">
        <v>80</v>
      </c>
      <c r="AY206" s="214" t="s">
        <v>168</v>
      </c>
    </row>
    <row r="207" spans="1:65" s="2" customFormat="1" ht="14.45" customHeight="1">
      <c r="A207" s="33"/>
      <c r="B207" s="34"/>
      <c r="C207" s="190" t="s">
        <v>332</v>
      </c>
      <c r="D207" s="190" t="s">
        <v>170</v>
      </c>
      <c r="E207" s="191" t="s">
        <v>444</v>
      </c>
      <c r="F207" s="192" t="s">
        <v>445</v>
      </c>
      <c r="G207" s="193" t="s">
        <v>227</v>
      </c>
      <c r="H207" s="194">
        <v>80.42</v>
      </c>
      <c r="I207" s="195"/>
      <c r="J207" s="196">
        <f>ROUND(I207*H207,2)</f>
        <v>0</v>
      </c>
      <c r="K207" s="192" t="s">
        <v>174</v>
      </c>
      <c r="L207" s="38"/>
      <c r="M207" s="197" t="s">
        <v>1</v>
      </c>
      <c r="N207" s="198" t="s">
        <v>38</v>
      </c>
      <c r="O207" s="70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1" t="s">
        <v>175</v>
      </c>
      <c r="AT207" s="201" t="s">
        <v>170</v>
      </c>
      <c r="AU207" s="201" t="s">
        <v>82</v>
      </c>
      <c r="AY207" s="16" t="s">
        <v>168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6" t="s">
        <v>80</v>
      </c>
      <c r="BK207" s="202">
        <f>ROUND(I207*H207,2)</f>
        <v>0</v>
      </c>
      <c r="BL207" s="16" t="s">
        <v>175</v>
      </c>
      <c r="BM207" s="201" t="s">
        <v>925</v>
      </c>
    </row>
    <row r="208" spans="1:65" s="2" customFormat="1" ht="24.2" customHeight="1">
      <c r="A208" s="33"/>
      <c r="B208" s="34"/>
      <c r="C208" s="190" t="s">
        <v>338</v>
      </c>
      <c r="D208" s="190" t="s">
        <v>170</v>
      </c>
      <c r="E208" s="191" t="s">
        <v>448</v>
      </c>
      <c r="F208" s="192" t="s">
        <v>449</v>
      </c>
      <c r="G208" s="193" t="s">
        <v>227</v>
      </c>
      <c r="H208" s="194">
        <v>80.42</v>
      </c>
      <c r="I208" s="195"/>
      <c r="J208" s="196">
        <f>ROUND(I208*H208,2)</f>
        <v>0</v>
      </c>
      <c r="K208" s="192" t="s">
        <v>174</v>
      </c>
      <c r="L208" s="38"/>
      <c r="M208" s="197" t="s">
        <v>1</v>
      </c>
      <c r="N208" s="198" t="s">
        <v>38</v>
      </c>
      <c r="O208" s="70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175</v>
      </c>
      <c r="AT208" s="201" t="s">
        <v>170</v>
      </c>
      <c r="AU208" s="201" t="s">
        <v>82</v>
      </c>
      <c r="AY208" s="16" t="s">
        <v>168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80</v>
      </c>
      <c r="BK208" s="202">
        <f>ROUND(I208*H208,2)</f>
        <v>0</v>
      </c>
      <c r="BL208" s="16" t="s">
        <v>175</v>
      </c>
      <c r="BM208" s="201" t="s">
        <v>926</v>
      </c>
    </row>
    <row r="209" spans="1:65" s="12" customFormat="1" ht="22.9" customHeight="1">
      <c r="B209" s="174"/>
      <c r="C209" s="175"/>
      <c r="D209" s="176" t="s">
        <v>72</v>
      </c>
      <c r="E209" s="188" t="s">
        <v>451</v>
      </c>
      <c r="F209" s="188" t="s">
        <v>452</v>
      </c>
      <c r="G209" s="175"/>
      <c r="H209" s="175"/>
      <c r="I209" s="178"/>
      <c r="J209" s="189">
        <f>BK209</f>
        <v>0</v>
      </c>
      <c r="K209" s="175"/>
      <c r="L209" s="180"/>
      <c r="M209" s="181"/>
      <c r="N209" s="182"/>
      <c r="O209" s="182"/>
      <c r="P209" s="183">
        <f>SUM(P210:P214)</f>
        <v>0</v>
      </c>
      <c r="Q209" s="182"/>
      <c r="R209" s="183">
        <f>SUM(R210:R214)</f>
        <v>0</v>
      </c>
      <c r="S209" s="182"/>
      <c r="T209" s="184">
        <f>SUM(T210:T214)</f>
        <v>0</v>
      </c>
      <c r="AR209" s="185" t="s">
        <v>80</v>
      </c>
      <c r="AT209" s="186" t="s">
        <v>72</v>
      </c>
      <c r="AU209" s="186" t="s">
        <v>80</v>
      </c>
      <c r="AY209" s="185" t="s">
        <v>168</v>
      </c>
      <c r="BK209" s="187">
        <f>SUM(BK210:BK214)</f>
        <v>0</v>
      </c>
    </row>
    <row r="210" spans="1:65" s="2" customFormat="1" ht="24.2" customHeight="1">
      <c r="A210" s="33"/>
      <c r="B210" s="34"/>
      <c r="C210" s="190" t="s">
        <v>344</v>
      </c>
      <c r="D210" s="190" t="s">
        <v>170</v>
      </c>
      <c r="E210" s="191" t="s">
        <v>454</v>
      </c>
      <c r="F210" s="192" t="s">
        <v>455</v>
      </c>
      <c r="G210" s="193" t="s">
        <v>227</v>
      </c>
      <c r="H210" s="194">
        <v>6.2750000000000004</v>
      </c>
      <c r="I210" s="195"/>
      <c r="J210" s="196">
        <f>ROUND(I210*H210,2)</f>
        <v>0</v>
      </c>
      <c r="K210" s="192" t="s">
        <v>174</v>
      </c>
      <c r="L210" s="38"/>
      <c r="M210" s="197" t="s">
        <v>1</v>
      </c>
      <c r="N210" s="198" t="s">
        <v>38</v>
      </c>
      <c r="O210" s="70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1" t="s">
        <v>175</v>
      </c>
      <c r="AT210" s="201" t="s">
        <v>170</v>
      </c>
      <c r="AU210" s="201" t="s">
        <v>82</v>
      </c>
      <c r="AY210" s="16" t="s">
        <v>168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6" t="s">
        <v>80</v>
      </c>
      <c r="BK210" s="202">
        <f>ROUND(I210*H210,2)</f>
        <v>0</v>
      </c>
      <c r="BL210" s="16" t="s">
        <v>175</v>
      </c>
      <c r="BM210" s="201" t="s">
        <v>927</v>
      </c>
    </row>
    <row r="211" spans="1:65" s="2" customFormat="1" ht="19.5">
      <c r="A211" s="33"/>
      <c r="B211" s="34"/>
      <c r="C211" s="35"/>
      <c r="D211" s="205" t="s">
        <v>241</v>
      </c>
      <c r="E211" s="35"/>
      <c r="F211" s="236" t="s">
        <v>457</v>
      </c>
      <c r="G211" s="35"/>
      <c r="H211" s="35"/>
      <c r="I211" s="237"/>
      <c r="J211" s="35"/>
      <c r="K211" s="35"/>
      <c r="L211" s="38"/>
      <c r="M211" s="238"/>
      <c r="N211" s="239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241</v>
      </c>
      <c r="AU211" s="16" t="s">
        <v>82</v>
      </c>
    </row>
    <row r="212" spans="1:65" s="13" customFormat="1" ht="11.25">
      <c r="B212" s="203"/>
      <c r="C212" s="204"/>
      <c r="D212" s="205" t="s">
        <v>185</v>
      </c>
      <c r="E212" s="206" t="s">
        <v>1</v>
      </c>
      <c r="F212" s="207" t="s">
        <v>928</v>
      </c>
      <c r="G212" s="204"/>
      <c r="H212" s="208">
        <v>6.2750000000000004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185</v>
      </c>
      <c r="AU212" s="214" t="s">
        <v>82</v>
      </c>
      <c r="AV212" s="13" t="s">
        <v>82</v>
      </c>
      <c r="AW212" s="13" t="s">
        <v>30</v>
      </c>
      <c r="AX212" s="13" t="s">
        <v>80</v>
      </c>
      <c r="AY212" s="214" t="s">
        <v>168</v>
      </c>
    </row>
    <row r="213" spans="1:65" s="2" customFormat="1" ht="24.2" customHeight="1">
      <c r="A213" s="33"/>
      <c r="B213" s="34"/>
      <c r="C213" s="190" t="s">
        <v>350</v>
      </c>
      <c r="D213" s="190" t="s">
        <v>170</v>
      </c>
      <c r="E213" s="191" t="s">
        <v>460</v>
      </c>
      <c r="F213" s="192" t="s">
        <v>461</v>
      </c>
      <c r="G213" s="193" t="s">
        <v>227</v>
      </c>
      <c r="H213" s="194">
        <v>93.84</v>
      </c>
      <c r="I213" s="195"/>
      <c r="J213" s="196">
        <f>ROUND(I213*H213,2)</f>
        <v>0</v>
      </c>
      <c r="K213" s="192" t="s">
        <v>174</v>
      </c>
      <c r="L213" s="38"/>
      <c r="M213" s="197" t="s">
        <v>1</v>
      </c>
      <c r="N213" s="198" t="s">
        <v>38</v>
      </c>
      <c r="O213" s="70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175</v>
      </c>
      <c r="AT213" s="201" t="s">
        <v>170</v>
      </c>
      <c r="AU213" s="201" t="s">
        <v>82</v>
      </c>
      <c r="AY213" s="16" t="s">
        <v>168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80</v>
      </c>
      <c r="BK213" s="202">
        <f>ROUND(I213*H213,2)</f>
        <v>0</v>
      </c>
      <c r="BL213" s="16" t="s">
        <v>175</v>
      </c>
      <c r="BM213" s="201" t="s">
        <v>929</v>
      </c>
    </row>
    <row r="214" spans="1:65" s="2" customFormat="1" ht="24.2" customHeight="1">
      <c r="A214" s="33"/>
      <c r="B214" s="34"/>
      <c r="C214" s="190" t="s">
        <v>355</v>
      </c>
      <c r="D214" s="190" t="s">
        <v>170</v>
      </c>
      <c r="E214" s="191" t="s">
        <v>464</v>
      </c>
      <c r="F214" s="192" t="s">
        <v>465</v>
      </c>
      <c r="G214" s="193" t="s">
        <v>227</v>
      </c>
      <c r="H214" s="194">
        <v>93.84</v>
      </c>
      <c r="I214" s="195"/>
      <c r="J214" s="196">
        <f>ROUND(I214*H214,2)</f>
        <v>0</v>
      </c>
      <c r="K214" s="192" t="s">
        <v>174</v>
      </c>
      <c r="L214" s="38"/>
      <c r="M214" s="240" t="s">
        <v>1</v>
      </c>
      <c r="N214" s="241" t="s">
        <v>38</v>
      </c>
      <c r="O214" s="242"/>
      <c r="P214" s="243">
        <f>O214*H214</f>
        <v>0</v>
      </c>
      <c r="Q214" s="243">
        <v>0</v>
      </c>
      <c r="R214" s="243">
        <f>Q214*H214</f>
        <v>0</v>
      </c>
      <c r="S214" s="243">
        <v>0</v>
      </c>
      <c r="T214" s="244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175</v>
      </c>
      <c r="AT214" s="201" t="s">
        <v>170</v>
      </c>
      <c r="AU214" s="201" t="s">
        <v>82</v>
      </c>
      <c r="AY214" s="16" t="s">
        <v>168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6" t="s">
        <v>80</v>
      </c>
      <c r="BK214" s="202">
        <f>ROUND(I214*H214,2)</f>
        <v>0</v>
      </c>
      <c r="BL214" s="16" t="s">
        <v>175</v>
      </c>
      <c r="BM214" s="201" t="s">
        <v>930</v>
      </c>
    </row>
    <row r="215" spans="1:65" s="2" customFormat="1" ht="6.95" customHeight="1">
      <c r="A215" s="3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38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sheetProtection algorithmName="SHA-512" hashValue="Twr838kd4jADv8CYgdXv2SlZq1y3f+8QO0O1cXh9BaQEWvlACFzQNR90AVfyiY3FcrsRbAIEtBPzQylck2VaVg==" saltValue="3OiOYtIyoUPAsXjmGZKf91bX9SolN5HFuX5MPr92fwNSMHlr1VMt9tOIUZ7MvEaZ9/tpewrFXu9XtfeRKPLfxA==" spinCount="100000" sheet="1" objects="1" scenarios="1" formatColumns="0" formatRows="0" autoFilter="0"/>
  <autoFilter ref="C125:K214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119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867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931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ROUND((SUM(BE125:BE138)),  2)</f>
        <v>0</v>
      </c>
      <c r="G35" s="33"/>
      <c r="H35" s="33"/>
      <c r="I35" s="129">
        <v>0.21</v>
      </c>
      <c r="J35" s="128">
        <f>ROUND(((SUM(BE125:BE138))*I35),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ROUND((SUM(BF125:BF138)),  2)</f>
        <v>0</v>
      </c>
      <c r="G36" s="33"/>
      <c r="H36" s="33"/>
      <c r="I36" s="129">
        <v>0.15</v>
      </c>
      <c r="J36" s="128">
        <f>ROUND(((SUM(BF125:BF138))*I36),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ROUND((SUM(BG125:BG138)),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ROUND((SUM(BH125:BH138)),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ROUND((SUM(BI125:BI138)),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867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2020/12/5.2/SO 05 - Vedlejí rozpočtové náklady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468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469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470</v>
      </c>
      <c r="E101" s="160"/>
      <c r="F101" s="160"/>
      <c r="G101" s="160"/>
      <c r="H101" s="160"/>
      <c r="I101" s="160"/>
      <c r="J101" s="161">
        <f>J132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471</v>
      </c>
      <c r="E102" s="160"/>
      <c r="F102" s="160"/>
      <c r="G102" s="160"/>
      <c r="H102" s="160"/>
      <c r="I102" s="160"/>
      <c r="J102" s="161">
        <f>J134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472</v>
      </c>
      <c r="E103" s="160"/>
      <c r="F103" s="160"/>
      <c r="G103" s="160"/>
      <c r="H103" s="160"/>
      <c r="I103" s="160"/>
      <c r="J103" s="161">
        <f>J137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867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2020/12/5.2/SO 05 - Vedlejí rozpočtové náklady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0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473</v>
      </c>
      <c r="F126" s="177" t="s">
        <v>89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P127+P132+P134+P137</f>
        <v>0</v>
      </c>
      <c r="Q126" s="182"/>
      <c r="R126" s="183">
        <f>R127+R132+R134+R137</f>
        <v>0</v>
      </c>
      <c r="S126" s="182"/>
      <c r="T126" s="184">
        <f>T127+T132+T134+T137</f>
        <v>0</v>
      </c>
      <c r="AR126" s="185" t="s">
        <v>194</v>
      </c>
      <c r="AT126" s="186" t="s">
        <v>72</v>
      </c>
      <c r="AU126" s="186" t="s">
        <v>73</v>
      </c>
      <c r="AY126" s="185" t="s">
        <v>168</v>
      </c>
      <c r="BK126" s="187">
        <f>BK127+BK132+BK134+BK137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474</v>
      </c>
      <c r="F127" s="188" t="s">
        <v>475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SUM(P128:P131)</f>
        <v>0</v>
      </c>
      <c r="Q127" s="182"/>
      <c r="R127" s="183">
        <f>SUM(R128:R131)</f>
        <v>0</v>
      </c>
      <c r="S127" s="182"/>
      <c r="T127" s="184">
        <f>SUM(T128:T131)</f>
        <v>0</v>
      </c>
      <c r="AR127" s="185" t="s">
        <v>194</v>
      </c>
      <c r="AT127" s="186" t="s">
        <v>72</v>
      </c>
      <c r="AU127" s="186" t="s">
        <v>80</v>
      </c>
      <c r="AY127" s="185" t="s">
        <v>168</v>
      </c>
      <c r="BK127" s="187">
        <f>SUM(BK128:BK131)</f>
        <v>0</v>
      </c>
    </row>
    <row r="128" spans="1:65" s="2" customFormat="1" ht="14.45" customHeight="1">
      <c r="A128" s="33"/>
      <c r="B128" s="34"/>
      <c r="C128" s="190" t="s">
        <v>80</v>
      </c>
      <c r="D128" s="190" t="s">
        <v>170</v>
      </c>
      <c r="E128" s="191" t="s">
        <v>476</v>
      </c>
      <c r="F128" s="192" t="s">
        <v>475</v>
      </c>
      <c r="G128" s="193" t="s">
        <v>477</v>
      </c>
      <c r="H128" s="194">
        <v>1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932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479</v>
      </c>
      <c r="F129" s="192" t="s">
        <v>480</v>
      </c>
      <c r="G129" s="193" t="s">
        <v>477</v>
      </c>
      <c r="H129" s="194">
        <v>1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933</v>
      </c>
    </row>
    <row r="130" spans="1:65" s="2" customFormat="1" ht="14.45" customHeight="1">
      <c r="A130" s="33"/>
      <c r="B130" s="34"/>
      <c r="C130" s="190" t="s">
        <v>180</v>
      </c>
      <c r="D130" s="190" t="s">
        <v>170</v>
      </c>
      <c r="E130" s="191" t="s">
        <v>482</v>
      </c>
      <c r="F130" s="192" t="s">
        <v>483</v>
      </c>
      <c r="G130" s="193" t="s">
        <v>477</v>
      </c>
      <c r="H130" s="194">
        <v>1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934</v>
      </c>
    </row>
    <row r="131" spans="1:65" s="2" customFormat="1" ht="14.45" customHeight="1">
      <c r="A131" s="33"/>
      <c r="B131" s="34"/>
      <c r="C131" s="190" t="s">
        <v>175</v>
      </c>
      <c r="D131" s="190" t="s">
        <v>170</v>
      </c>
      <c r="E131" s="191" t="s">
        <v>485</v>
      </c>
      <c r="F131" s="192" t="s">
        <v>486</v>
      </c>
      <c r="G131" s="193" t="s">
        <v>477</v>
      </c>
      <c r="H131" s="194">
        <v>1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935</v>
      </c>
    </row>
    <row r="132" spans="1:65" s="12" customFormat="1" ht="22.9" customHeight="1">
      <c r="B132" s="174"/>
      <c r="C132" s="175"/>
      <c r="D132" s="176" t="s">
        <v>72</v>
      </c>
      <c r="E132" s="188" t="s">
        <v>488</v>
      </c>
      <c r="F132" s="188" t="s">
        <v>489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P133</f>
        <v>0</v>
      </c>
      <c r="Q132" s="182"/>
      <c r="R132" s="183">
        <f>R133</f>
        <v>0</v>
      </c>
      <c r="S132" s="182"/>
      <c r="T132" s="184">
        <f>T133</f>
        <v>0</v>
      </c>
      <c r="AR132" s="185" t="s">
        <v>194</v>
      </c>
      <c r="AT132" s="186" t="s">
        <v>72</v>
      </c>
      <c r="AU132" s="186" t="s">
        <v>80</v>
      </c>
      <c r="AY132" s="185" t="s">
        <v>168</v>
      </c>
      <c r="BK132" s="187">
        <f>BK133</f>
        <v>0</v>
      </c>
    </row>
    <row r="133" spans="1:65" s="2" customFormat="1" ht="14.45" customHeight="1">
      <c r="A133" s="33"/>
      <c r="B133" s="34"/>
      <c r="C133" s="190" t="s">
        <v>194</v>
      </c>
      <c r="D133" s="190" t="s">
        <v>170</v>
      </c>
      <c r="E133" s="191" t="s">
        <v>490</v>
      </c>
      <c r="F133" s="192" t="s">
        <v>491</v>
      </c>
      <c r="G133" s="193" t="s">
        <v>220</v>
      </c>
      <c r="H133" s="194">
        <v>32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936</v>
      </c>
    </row>
    <row r="134" spans="1:65" s="12" customFormat="1" ht="22.9" customHeight="1">
      <c r="B134" s="174"/>
      <c r="C134" s="175"/>
      <c r="D134" s="176" t="s">
        <v>72</v>
      </c>
      <c r="E134" s="188" t="s">
        <v>493</v>
      </c>
      <c r="F134" s="188" t="s">
        <v>494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SUM(P135:P136)</f>
        <v>0</v>
      </c>
      <c r="Q134" s="182"/>
      <c r="R134" s="183">
        <f>SUM(R135:R136)</f>
        <v>0</v>
      </c>
      <c r="S134" s="182"/>
      <c r="T134" s="184">
        <f>SUM(T135:T136)</f>
        <v>0</v>
      </c>
      <c r="AR134" s="185" t="s">
        <v>194</v>
      </c>
      <c r="AT134" s="186" t="s">
        <v>72</v>
      </c>
      <c r="AU134" s="186" t="s">
        <v>80</v>
      </c>
      <c r="AY134" s="185" t="s">
        <v>168</v>
      </c>
      <c r="BK134" s="187">
        <f>SUM(BK135:BK136)</f>
        <v>0</v>
      </c>
    </row>
    <row r="135" spans="1:65" s="2" customFormat="1" ht="14.45" customHeight="1">
      <c r="A135" s="33"/>
      <c r="B135" s="34"/>
      <c r="C135" s="190" t="s">
        <v>198</v>
      </c>
      <c r="D135" s="190" t="s">
        <v>170</v>
      </c>
      <c r="E135" s="191" t="s">
        <v>495</v>
      </c>
      <c r="F135" s="192" t="s">
        <v>494</v>
      </c>
      <c r="G135" s="193" t="s">
        <v>477</v>
      </c>
      <c r="H135" s="194">
        <v>1</v>
      </c>
      <c r="I135" s="195"/>
      <c r="J135" s="196">
        <f>ROUND(I135*H135,2)</f>
        <v>0</v>
      </c>
      <c r="K135" s="192" t="s">
        <v>174</v>
      </c>
      <c r="L135" s="38"/>
      <c r="M135" s="197" t="s">
        <v>1</v>
      </c>
      <c r="N135" s="198" t="s">
        <v>38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175</v>
      </c>
      <c r="AT135" s="201" t="s">
        <v>170</v>
      </c>
      <c r="AU135" s="201" t="s">
        <v>82</v>
      </c>
      <c r="AY135" s="16" t="s">
        <v>168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80</v>
      </c>
      <c r="BK135" s="202">
        <f>ROUND(I135*H135,2)</f>
        <v>0</v>
      </c>
      <c r="BL135" s="16" t="s">
        <v>175</v>
      </c>
      <c r="BM135" s="201" t="s">
        <v>937</v>
      </c>
    </row>
    <row r="136" spans="1:65" s="2" customFormat="1" ht="19.5">
      <c r="A136" s="33"/>
      <c r="B136" s="34"/>
      <c r="C136" s="35"/>
      <c r="D136" s="205" t="s">
        <v>241</v>
      </c>
      <c r="E136" s="35"/>
      <c r="F136" s="236" t="s">
        <v>497</v>
      </c>
      <c r="G136" s="35"/>
      <c r="H136" s="35"/>
      <c r="I136" s="237"/>
      <c r="J136" s="35"/>
      <c r="K136" s="35"/>
      <c r="L136" s="38"/>
      <c r="M136" s="238"/>
      <c r="N136" s="239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241</v>
      </c>
      <c r="AU136" s="16" t="s">
        <v>82</v>
      </c>
    </row>
    <row r="137" spans="1:65" s="12" customFormat="1" ht="22.9" customHeight="1">
      <c r="B137" s="174"/>
      <c r="C137" s="175"/>
      <c r="D137" s="176" t="s">
        <v>72</v>
      </c>
      <c r="E137" s="188" t="s">
        <v>498</v>
      </c>
      <c r="F137" s="188" t="s">
        <v>499</v>
      </c>
      <c r="G137" s="175"/>
      <c r="H137" s="175"/>
      <c r="I137" s="178"/>
      <c r="J137" s="189">
        <f>BK137</f>
        <v>0</v>
      </c>
      <c r="K137" s="175"/>
      <c r="L137" s="180"/>
      <c r="M137" s="181"/>
      <c r="N137" s="182"/>
      <c r="O137" s="182"/>
      <c r="P137" s="183">
        <f>P138</f>
        <v>0</v>
      </c>
      <c r="Q137" s="182"/>
      <c r="R137" s="183">
        <f>R138</f>
        <v>0</v>
      </c>
      <c r="S137" s="182"/>
      <c r="T137" s="184">
        <f>T138</f>
        <v>0</v>
      </c>
      <c r="AR137" s="185" t="s">
        <v>194</v>
      </c>
      <c r="AT137" s="186" t="s">
        <v>72</v>
      </c>
      <c r="AU137" s="186" t="s">
        <v>80</v>
      </c>
      <c r="AY137" s="185" t="s">
        <v>168</v>
      </c>
      <c r="BK137" s="187">
        <f>BK138</f>
        <v>0</v>
      </c>
    </row>
    <row r="138" spans="1:65" s="2" customFormat="1" ht="14.45" customHeight="1">
      <c r="A138" s="33"/>
      <c r="B138" s="34"/>
      <c r="C138" s="190" t="s">
        <v>202</v>
      </c>
      <c r="D138" s="190" t="s">
        <v>170</v>
      </c>
      <c r="E138" s="191" t="s">
        <v>500</v>
      </c>
      <c r="F138" s="192" t="s">
        <v>501</v>
      </c>
      <c r="G138" s="193" t="s">
        <v>477</v>
      </c>
      <c r="H138" s="194">
        <v>1</v>
      </c>
      <c r="I138" s="195"/>
      <c r="J138" s="196">
        <f>ROUND(I138*H138,2)</f>
        <v>0</v>
      </c>
      <c r="K138" s="192" t="s">
        <v>1</v>
      </c>
      <c r="L138" s="38"/>
      <c r="M138" s="240" t="s">
        <v>1</v>
      </c>
      <c r="N138" s="241" t="s">
        <v>38</v>
      </c>
      <c r="O138" s="242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938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xnsiVRQaPy+kFH8STGXb7LZflP8W/1TIPASTbUs8OJch5Y5u5X3wkebWej/Flq3M6/9kql4Pn4j5PTkrB/kNKQ==" saltValue="lukz0s6cVpVsn7+NM+WZZLyUJCj/VlKziALJ1IcYDTYEHOPSSNtNCywtA1pN2hdQO1A/SHrpeiVfHsJxG+5bdw==" spinCount="100000" sheet="1" objects="1" scenarios="1" formatColumns="0" formatRows="0" autoFilter="0"/>
  <autoFilter ref="C124:K13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124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939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940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ROUND((SUM(BE125:BE190)),  2)</f>
        <v>0</v>
      </c>
      <c r="G35" s="33"/>
      <c r="H35" s="33"/>
      <c r="I35" s="129">
        <v>0.21</v>
      </c>
      <c r="J35" s="128">
        <f>ROUND(((SUM(BE125:BE190))*I35),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ROUND((SUM(BF125:BF190)),  2)</f>
        <v>0</v>
      </c>
      <c r="G36" s="33"/>
      <c r="H36" s="33"/>
      <c r="I36" s="129">
        <v>0.15</v>
      </c>
      <c r="J36" s="128">
        <f>ROUND(((SUM(BF125:BF190))*I36),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ROUND((SUM(BG125:BG190)),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ROUND((SUM(BH125:BH190)),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ROUND((SUM(BI125:BI190)),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939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2020/12/6.1/SO 06 - Stavební část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144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145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150</v>
      </c>
      <c r="E101" s="160"/>
      <c r="F101" s="160"/>
      <c r="G101" s="160"/>
      <c r="H101" s="160"/>
      <c r="I101" s="160"/>
      <c r="J101" s="161">
        <f>J140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151</v>
      </c>
      <c r="E102" s="160"/>
      <c r="F102" s="160"/>
      <c r="G102" s="160"/>
      <c r="H102" s="160"/>
      <c r="I102" s="160"/>
      <c r="J102" s="161">
        <f>J178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152</v>
      </c>
      <c r="E103" s="160"/>
      <c r="F103" s="160"/>
      <c r="G103" s="160"/>
      <c r="H103" s="160"/>
      <c r="I103" s="160"/>
      <c r="J103" s="161">
        <f>J185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939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2020/12/6.1/SO 06 - Stavební část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15.527269200000001</v>
      </c>
      <c r="S125" s="78"/>
      <c r="T125" s="172">
        <f>T126</f>
        <v>17.077960000000001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166</v>
      </c>
      <c r="F126" s="177" t="s">
        <v>167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P127+P140+P178+P185</f>
        <v>0</v>
      </c>
      <c r="Q126" s="182"/>
      <c r="R126" s="183">
        <f>R127+R140+R178+R185</f>
        <v>15.527269200000001</v>
      </c>
      <c r="S126" s="182"/>
      <c r="T126" s="184">
        <f>T127+T140+T178+T185</f>
        <v>17.077960000000001</v>
      </c>
      <c r="AR126" s="185" t="s">
        <v>80</v>
      </c>
      <c r="AT126" s="186" t="s">
        <v>72</v>
      </c>
      <c r="AU126" s="186" t="s">
        <v>73</v>
      </c>
      <c r="AY126" s="185" t="s">
        <v>168</v>
      </c>
      <c r="BK126" s="187">
        <f>BK127+BK140+BK178+BK185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80</v>
      </c>
      <c r="F127" s="188" t="s">
        <v>169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SUM(P128:P139)</f>
        <v>0</v>
      </c>
      <c r="Q127" s="182"/>
      <c r="R127" s="183">
        <f>SUM(R128:R139)</f>
        <v>0</v>
      </c>
      <c r="S127" s="182"/>
      <c r="T127" s="184">
        <f>SUM(T128:T139)</f>
        <v>0</v>
      </c>
      <c r="AR127" s="185" t="s">
        <v>80</v>
      </c>
      <c r="AT127" s="186" t="s">
        <v>72</v>
      </c>
      <c r="AU127" s="186" t="s">
        <v>80</v>
      </c>
      <c r="AY127" s="185" t="s">
        <v>168</v>
      </c>
      <c r="BK127" s="187">
        <f>SUM(BK128:BK139)</f>
        <v>0</v>
      </c>
    </row>
    <row r="128" spans="1:65" s="2" customFormat="1" ht="24.2" customHeight="1">
      <c r="A128" s="33"/>
      <c r="B128" s="34"/>
      <c r="C128" s="190" t="s">
        <v>80</v>
      </c>
      <c r="D128" s="190" t="s">
        <v>170</v>
      </c>
      <c r="E128" s="191" t="s">
        <v>171</v>
      </c>
      <c r="F128" s="192" t="s">
        <v>172</v>
      </c>
      <c r="G128" s="193" t="s">
        <v>173</v>
      </c>
      <c r="H128" s="194">
        <v>100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941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177</v>
      </c>
      <c r="F129" s="192" t="s">
        <v>178</v>
      </c>
      <c r="G129" s="193" t="s">
        <v>173</v>
      </c>
      <c r="H129" s="194">
        <v>100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942</v>
      </c>
    </row>
    <row r="130" spans="1:65" s="2" customFormat="1" ht="37.9" customHeight="1">
      <c r="A130" s="33"/>
      <c r="B130" s="34"/>
      <c r="C130" s="190" t="s">
        <v>180</v>
      </c>
      <c r="D130" s="190" t="s">
        <v>170</v>
      </c>
      <c r="E130" s="191" t="s">
        <v>181</v>
      </c>
      <c r="F130" s="192" t="s">
        <v>182</v>
      </c>
      <c r="G130" s="193" t="s">
        <v>183</v>
      </c>
      <c r="H130" s="194">
        <v>6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943</v>
      </c>
    </row>
    <row r="131" spans="1:65" s="13" customFormat="1" ht="11.25">
      <c r="B131" s="203"/>
      <c r="C131" s="204"/>
      <c r="D131" s="205" t="s">
        <v>185</v>
      </c>
      <c r="E131" s="206" t="s">
        <v>1</v>
      </c>
      <c r="F131" s="207" t="s">
        <v>944</v>
      </c>
      <c r="G131" s="204"/>
      <c r="H131" s="208">
        <v>6</v>
      </c>
      <c r="I131" s="209"/>
      <c r="J131" s="204"/>
      <c r="K131" s="204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185</v>
      </c>
      <c r="AU131" s="214" t="s">
        <v>82</v>
      </c>
      <c r="AV131" s="13" t="s">
        <v>82</v>
      </c>
      <c r="AW131" s="13" t="s">
        <v>30</v>
      </c>
      <c r="AX131" s="13" t="s">
        <v>73</v>
      </c>
      <c r="AY131" s="214" t="s">
        <v>168</v>
      </c>
    </row>
    <row r="132" spans="1:65" s="14" customFormat="1" ht="11.25">
      <c r="B132" s="215"/>
      <c r="C132" s="216"/>
      <c r="D132" s="205" t="s">
        <v>185</v>
      </c>
      <c r="E132" s="217" t="s">
        <v>1</v>
      </c>
      <c r="F132" s="218" t="s">
        <v>189</v>
      </c>
      <c r="G132" s="216"/>
      <c r="H132" s="219">
        <v>6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185</v>
      </c>
      <c r="AU132" s="225" t="s">
        <v>82</v>
      </c>
      <c r="AV132" s="14" t="s">
        <v>175</v>
      </c>
      <c r="AW132" s="14" t="s">
        <v>30</v>
      </c>
      <c r="AX132" s="14" t="s">
        <v>80</v>
      </c>
      <c r="AY132" s="225" t="s">
        <v>168</v>
      </c>
    </row>
    <row r="133" spans="1:65" s="2" customFormat="1" ht="24.2" customHeight="1">
      <c r="A133" s="33"/>
      <c r="B133" s="34"/>
      <c r="C133" s="190" t="s">
        <v>175</v>
      </c>
      <c r="D133" s="190" t="s">
        <v>170</v>
      </c>
      <c r="E133" s="191" t="s">
        <v>199</v>
      </c>
      <c r="F133" s="192" t="s">
        <v>200</v>
      </c>
      <c r="G133" s="193" t="s">
        <v>183</v>
      </c>
      <c r="H133" s="194">
        <v>9.6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945</v>
      </c>
    </row>
    <row r="134" spans="1:65" s="13" customFormat="1" ht="11.25">
      <c r="B134" s="203"/>
      <c r="C134" s="204"/>
      <c r="D134" s="205" t="s">
        <v>185</v>
      </c>
      <c r="E134" s="206" t="s">
        <v>1</v>
      </c>
      <c r="F134" s="207" t="s">
        <v>946</v>
      </c>
      <c r="G134" s="204"/>
      <c r="H134" s="208">
        <v>9.6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185</v>
      </c>
      <c r="AU134" s="214" t="s">
        <v>82</v>
      </c>
      <c r="AV134" s="13" t="s">
        <v>82</v>
      </c>
      <c r="AW134" s="13" t="s">
        <v>30</v>
      </c>
      <c r="AX134" s="13" t="s">
        <v>80</v>
      </c>
      <c r="AY134" s="214" t="s">
        <v>168</v>
      </c>
    </row>
    <row r="135" spans="1:65" s="2" customFormat="1" ht="24.2" customHeight="1">
      <c r="A135" s="33"/>
      <c r="B135" s="34"/>
      <c r="C135" s="190" t="s">
        <v>194</v>
      </c>
      <c r="D135" s="190" t="s">
        <v>170</v>
      </c>
      <c r="E135" s="191" t="s">
        <v>203</v>
      </c>
      <c r="F135" s="192" t="s">
        <v>204</v>
      </c>
      <c r="G135" s="193" t="s">
        <v>173</v>
      </c>
      <c r="H135" s="194">
        <v>48</v>
      </c>
      <c r="I135" s="195"/>
      <c r="J135" s="196">
        <f>ROUND(I135*H135,2)</f>
        <v>0</v>
      </c>
      <c r="K135" s="192" t="s">
        <v>174</v>
      </c>
      <c r="L135" s="38"/>
      <c r="M135" s="197" t="s">
        <v>1</v>
      </c>
      <c r="N135" s="198" t="s">
        <v>38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175</v>
      </c>
      <c r="AT135" s="201" t="s">
        <v>170</v>
      </c>
      <c r="AU135" s="201" t="s">
        <v>82</v>
      </c>
      <c r="AY135" s="16" t="s">
        <v>168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80</v>
      </c>
      <c r="BK135" s="202">
        <f>ROUND(I135*H135,2)</f>
        <v>0</v>
      </c>
      <c r="BL135" s="16" t="s">
        <v>175</v>
      </c>
      <c r="BM135" s="201" t="s">
        <v>947</v>
      </c>
    </row>
    <row r="136" spans="1:65" s="13" customFormat="1" ht="11.25">
      <c r="B136" s="203"/>
      <c r="C136" s="204"/>
      <c r="D136" s="205" t="s">
        <v>185</v>
      </c>
      <c r="E136" s="206" t="s">
        <v>1</v>
      </c>
      <c r="F136" s="207" t="s">
        <v>948</v>
      </c>
      <c r="G136" s="204"/>
      <c r="H136" s="208">
        <v>48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185</v>
      </c>
      <c r="AU136" s="214" t="s">
        <v>82</v>
      </c>
      <c r="AV136" s="13" t="s">
        <v>82</v>
      </c>
      <c r="AW136" s="13" t="s">
        <v>30</v>
      </c>
      <c r="AX136" s="13" t="s">
        <v>80</v>
      </c>
      <c r="AY136" s="214" t="s">
        <v>168</v>
      </c>
    </row>
    <row r="137" spans="1:65" s="2" customFormat="1" ht="24.2" customHeight="1">
      <c r="A137" s="33"/>
      <c r="B137" s="34"/>
      <c r="C137" s="190" t="s">
        <v>198</v>
      </c>
      <c r="D137" s="190" t="s">
        <v>170</v>
      </c>
      <c r="E137" s="191" t="s">
        <v>208</v>
      </c>
      <c r="F137" s="192" t="s">
        <v>209</v>
      </c>
      <c r="G137" s="193" t="s">
        <v>173</v>
      </c>
      <c r="H137" s="194">
        <v>48</v>
      </c>
      <c r="I137" s="195"/>
      <c r="J137" s="196">
        <f>ROUND(I137*H137,2)</f>
        <v>0</v>
      </c>
      <c r="K137" s="192" t="s">
        <v>174</v>
      </c>
      <c r="L137" s="38"/>
      <c r="M137" s="197" t="s">
        <v>1</v>
      </c>
      <c r="N137" s="198" t="s">
        <v>38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175</v>
      </c>
      <c r="AT137" s="201" t="s">
        <v>170</v>
      </c>
      <c r="AU137" s="201" t="s">
        <v>82</v>
      </c>
      <c r="AY137" s="16" t="s">
        <v>168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80</v>
      </c>
      <c r="BK137" s="202">
        <f>ROUND(I137*H137,2)</f>
        <v>0</v>
      </c>
      <c r="BL137" s="16" t="s">
        <v>175</v>
      </c>
      <c r="BM137" s="201" t="s">
        <v>949</v>
      </c>
    </row>
    <row r="138" spans="1:65" s="2" customFormat="1" ht="24.2" customHeight="1">
      <c r="A138" s="33"/>
      <c r="B138" s="34"/>
      <c r="C138" s="190" t="s">
        <v>202</v>
      </c>
      <c r="D138" s="190" t="s">
        <v>170</v>
      </c>
      <c r="E138" s="191" t="s">
        <v>212</v>
      </c>
      <c r="F138" s="192" t="s">
        <v>213</v>
      </c>
      <c r="G138" s="193" t="s">
        <v>183</v>
      </c>
      <c r="H138" s="194">
        <v>3.6</v>
      </c>
      <c r="I138" s="195"/>
      <c r="J138" s="196">
        <f>ROUND(I138*H138,2)</f>
        <v>0</v>
      </c>
      <c r="K138" s="192" t="s">
        <v>174</v>
      </c>
      <c r="L138" s="38"/>
      <c r="M138" s="197" t="s">
        <v>1</v>
      </c>
      <c r="N138" s="198" t="s">
        <v>38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950</v>
      </c>
    </row>
    <row r="139" spans="1:65" s="13" customFormat="1" ht="11.25">
      <c r="B139" s="203"/>
      <c r="C139" s="204"/>
      <c r="D139" s="205" t="s">
        <v>185</v>
      </c>
      <c r="E139" s="206" t="s">
        <v>1</v>
      </c>
      <c r="F139" s="207" t="s">
        <v>951</v>
      </c>
      <c r="G139" s="204"/>
      <c r="H139" s="208">
        <v>3.6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185</v>
      </c>
      <c r="AU139" s="214" t="s">
        <v>82</v>
      </c>
      <c r="AV139" s="13" t="s">
        <v>82</v>
      </c>
      <c r="AW139" s="13" t="s">
        <v>30</v>
      </c>
      <c r="AX139" s="13" t="s">
        <v>80</v>
      </c>
      <c r="AY139" s="214" t="s">
        <v>168</v>
      </c>
    </row>
    <row r="140" spans="1:65" s="12" customFormat="1" ht="22.9" customHeight="1">
      <c r="B140" s="174"/>
      <c r="C140" s="175"/>
      <c r="D140" s="176" t="s">
        <v>72</v>
      </c>
      <c r="E140" s="188" t="s">
        <v>211</v>
      </c>
      <c r="F140" s="188" t="s">
        <v>317</v>
      </c>
      <c r="G140" s="175"/>
      <c r="H140" s="175"/>
      <c r="I140" s="178"/>
      <c r="J140" s="189">
        <f>BK140</f>
        <v>0</v>
      </c>
      <c r="K140" s="175"/>
      <c r="L140" s="180"/>
      <c r="M140" s="181"/>
      <c r="N140" s="182"/>
      <c r="O140" s="182"/>
      <c r="P140" s="183">
        <f>SUM(P141:P177)</f>
        <v>0</v>
      </c>
      <c r="Q140" s="182"/>
      <c r="R140" s="183">
        <f>SUM(R141:R177)</f>
        <v>15.527269200000001</v>
      </c>
      <c r="S140" s="182"/>
      <c r="T140" s="184">
        <f>SUM(T141:T177)</f>
        <v>17.077960000000001</v>
      </c>
      <c r="AR140" s="185" t="s">
        <v>80</v>
      </c>
      <c r="AT140" s="186" t="s">
        <v>72</v>
      </c>
      <c r="AU140" s="186" t="s">
        <v>80</v>
      </c>
      <c r="AY140" s="185" t="s">
        <v>168</v>
      </c>
      <c r="BK140" s="187">
        <f>SUM(BK141:BK177)</f>
        <v>0</v>
      </c>
    </row>
    <row r="141" spans="1:65" s="2" customFormat="1" ht="24.2" customHeight="1">
      <c r="A141" s="33"/>
      <c r="B141" s="34"/>
      <c r="C141" s="190" t="s">
        <v>207</v>
      </c>
      <c r="D141" s="190" t="s">
        <v>170</v>
      </c>
      <c r="E141" s="191" t="s">
        <v>356</v>
      </c>
      <c r="F141" s="192" t="s">
        <v>357</v>
      </c>
      <c r="G141" s="193" t="s">
        <v>173</v>
      </c>
      <c r="H141" s="194">
        <v>30</v>
      </c>
      <c r="I141" s="195"/>
      <c r="J141" s="196">
        <f>ROUND(I141*H141,2)</f>
        <v>0</v>
      </c>
      <c r="K141" s="192" t="s">
        <v>174</v>
      </c>
      <c r="L141" s="38"/>
      <c r="M141" s="197" t="s">
        <v>1</v>
      </c>
      <c r="N141" s="198" t="s">
        <v>38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175</v>
      </c>
      <c r="AT141" s="201" t="s">
        <v>170</v>
      </c>
      <c r="AU141" s="201" t="s">
        <v>82</v>
      </c>
      <c r="AY141" s="16" t="s">
        <v>168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80</v>
      </c>
      <c r="BK141" s="202">
        <f>ROUND(I141*H141,2)</f>
        <v>0</v>
      </c>
      <c r="BL141" s="16" t="s">
        <v>175</v>
      </c>
      <c r="BM141" s="201" t="s">
        <v>952</v>
      </c>
    </row>
    <row r="142" spans="1:65" s="13" customFormat="1" ht="11.25">
      <c r="B142" s="203"/>
      <c r="C142" s="204"/>
      <c r="D142" s="205" t="s">
        <v>185</v>
      </c>
      <c r="E142" s="206" t="s">
        <v>1</v>
      </c>
      <c r="F142" s="207" t="s">
        <v>327</v>
      </c>
      <c r="G142" s="204"/>
      <c r="H142" s="208">
        <v>30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185</v>
      </c>
      <c r="AU142" s="214" t="s">
        <v>82</v>
      </c>
      <c r="AV142" s="13" t="s">
        <v>82</v>
      </c>
      <c r="AW142" s="13" t="s">
        <v>30</v>
      </c>
      <c r="AX142" s="13" t="s">
        <v>80</v>
      </c>
      <c r="AY142" s="214" t="s">
        <v>168</v>
      </c>
    </row>
    <row r="143" spans="1:65" s="2" customFormat="1" ht="24.2" customHeight="1">
      <c r="A143" s="33"/>
      <c r="B143" s="34"/>
      <c r="C143" s="190" t="s">
        <v>211</v>
      </c>
      <c r="D143" s="190" t="s">
        <v>170</v>
      </c>
      <c r="E143" s="191" t="s">
        <v>361</v>
      </c>
      <c r="F143" s="192" t="s">
        <v>362</v>
      </c>
      <c r="G143" s="193" t="s">
        <v>173</v>
      </c>
      <c r="H143" s="194">
        <v>900</v>
      </c>
      <c r="I143" s="195"/>
      <c r="J143" s="196">
        <f>ROUND(I143*H143,2)</f>
        <v>0</v>
      </c>
      <c r="K143" s="192" t="s">
        <v>174</v>
      </c>
      <c r="L143" s="38"/>
      <c r="M143" s="197" t="s">
        <v>1</v>
      </c>
      <c r="N143" s="198" t="s">
        <v>38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175</v>
      </c>
      <c r="AT143" s="201" t="s">
        <v>170</v>
      </c>
      <c r="AU143" s="201" t="s">
        <v>82</v>
      </c>
      <c r="AY143" s="16" t="s">
        <v>168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80</v>
      </c>
      <c r="BK143" s="202">
        <f>ROUND(I143*H143,2)</f>
        <v>0</v>
      </c>
      <c r="BL143" s="16" t="s">
        <v>175</v>
      </c>
      <c r="BM143" s="201" t="s">
        <v>953</v>
      </c>
    </row>
    <row r="144" spans="1:65" s="13" customFormat="1" ht="11.25">
      <c r="B144" s="203"/>
      <c r="C144" s="204"/>
      <c r="D144" s="205" t="s">
        <v>185</v>
      </c>
      <c r="E144" s="206" t="s">
        <v>1</v>
      </c>
      <c r="F144" s="207" t="s">
        <v>954</v>
      </c>
      <c r="G144" s="204"/>
      <c r="H144" s="208">
        <v>900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185</v>
      </c>
      <c r="AU144" s="214" t="s">
        <v>82</v>
      </c>
      <c r="AV144" s="13" t="s">
        <v>82</v>
      </c>
      <c r="AW144" s="13" t="s">
        <v>30</v>
      </c>
      <c r="AX144" s="13" t="s">
        <v>80</v>
      </c>
      <c r="AY144" s="214" t="s">
        <v>168</v>
      </c>
    </row>
    <row r="145" spans="1:65" s="2" customFormat="1" ht="24.2" customHeight="1">
      <c r="A145" s="33"/>
      <c r="B145" s="34"/>
      <c r="C145" s="190" t="s">
        <v>217</v>
      </c>
      <c r="D145" s="190" t="s">
        <v>170</v>
      </c>
      <c r="E145" s="191" t="s">
        <v>366</v>
      </c>
      <c r="F145" s="192" t="s">
        <v>367</v>
      </c>
      <c r="G145" s="193" t="s">
        <v>173</v>
      </c>
      <c r="H145" s="194">
        <v>30</v>
      </c>
      <c r="I145" s="195"/>
      <c r="J145" s="196">
        <f>ROUND(I145*H145,2)</f>
        <v>0</v>
      </c>
      <c r="K145" s="192" t="s">
        <v>174</v>
      </c>
      <c r="L145" s="38"/>
      <c r="M145" s="197" t="s">
        <v>1</v>
      </c>
      <c r="N145" s="198" t="s">
        <v>38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175</v>
      </c>
      <c r="AT145" s="201" t="s">
        <v>170</v>
      </c>
      <c r="AU145" s="201" t="s">
        <v>82</v>
      </c>
      <c r="AY145" s="16" t="s">
        <v>168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80</v>
      </c>
      <c r="BK145" s="202">
        <f>ROUND(I145*H145,2)</f>
        <v>0</v>
      </c>
      <c r="BL145" s="16" t="s">
        <v>175</v>
      </c>
      <c r="BM145" s="201" t="s">
        <v>955</v>
      </c>
    </row>
    <row r="146" spans="1:65" s="2" customFormat="1" ht="24.2" customHeight="1">
      <c r="A146" s="33"/>
      <c r="B146" s="34"/>
      <c r="C146" s="190" t="s">
        <v>223</v>
      </c>
      <c r="D146" s="190" t="s">
        <v>170</v>
      </c>
      <c r="E146" s="191" t="s">
        <v>370</v>
      </c>
      <c r="F146" s="192" t="s">
        <v>371</v>
      </c>
      <c r="G146" s="193" t="s">
        <v>173</v>
      </c>
      <c r="H146" s="194">
        <v>93.9</v>
      </c>
      <c r="I146" s="195"/>
      <c r="J146" s="196">
        <f>ROUND(I146*H146,2)</f>
        <v>0</v>
      </c>
      <c r="K146" s="192" t="s">
        <v>174</v>
      </c>
      <c r="L146" s="38"/>
      <c r="M146" s="197" t="s">
        <v>1</v>
      </c>
      <c r="N146" s="198" t="s">
        <v>38</v>
      </c>
      <c r="O146" s="70"/>
      <c r="P146" s="199">
        <f>O146*H146</f>
        <v>0</v>
      </c>
      <c r="Q146" s="199">
        <v>6.5000000000000002E-2</v>
      </c>
      <c r="R146" s="199">
        <f>Q146*H146</f>
        <v>6.1035000000000004</v>
      </c>
      <c r="S146" s="199">
        <v>0.13</v>
      </c>
      <c r="T146" s="200">
        <f>S146*H146</f>
        <v>12.207000000000001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175</v>
      </c>
      <c r="AT146" s="201" t="s">
        <v>170</v>
      </c>
      <c r="AU146" s="201" t="s">
        <v>82</v>
      </c>
      <c r="AY146" s="16" t="s">
        <v>168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80</v>
      </c>
      <c r="BK146" s="202">
        <f>ROUND(I146*H146,2)</f>
        <v>0</v>
      </c>
      <c r="BL146" s="16" t="s">
        <v>175</v>
      </c>
      <c r="BM146" s="201" t="s">
        <v>956</v>
      </c>
    </row>
    <row r="147" spans="1:65" s="13" customFormat="1" ht="11.25">
      <c r="B147" s="203"/>
      <c r="C147" s="204"/>
      <c r="D147" s="205" t="s">
        <v>185</v>
      </c>
      <c r="E147" s="206" t="s">
        <v>1</v>
      </c>
      <c r="F147" s="207" t="s">
        <v>957</v>
      </c>
      <c r="G147" s="204"/>
      <c r="H147" s="208">
        <v>16.2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185</v>
      </c>
      <c r="AU147" s="214" t="s">
        <v>82</v>
      </c>
      <c r="AV147" s="13" t="s">
        <v>82</v>
      </c>
      <c r="AW147" s="13" t="s">
        <v>30</v>
      </c>
      <c r="AX147" s="13" t="s">
        <v>73</v>
      </c>
      <c r="AY147" s="214" t="s">
        <v>168</v>
      </c>
    </row>
    <row r="148" spans="1:65" s="13" customFormat="1" ht="11.25">
      <c r="B148" s="203"/>
      <c r="C148" s="204"/>
      <c r="D148" s="205" t="s">
        <v>185</v>
      </c>
      <c r="E148" s="206" t="s">
        <v>1</v>
      </c>
      <c r="F148" s="207" t="s">
        <v>958</v>
      </c>
      <c r="G148" s="204"/>
      <c r="H148" s="208">
        <v>16.2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185</v>
      </c>
      <c r="AU148" s="214" t="s">
        <v>82</v>
      </c>
      <c r="AV148" s="13" t="s">
        <v>82</v>
      </c>
      <c r="AW148" s="13" t="s">
        <v>30</v>
      </c>
      <c r="AX148" s="13" t="s">
        <v>73</v>
      </c>
      <c r="AY148" s="214" t="s">
        <v>168</v>
      </c>
    </row>
    <row r="149" spans="1:65" s="13" customFormat="1" ht="11.25">
      <c r="B149" s="203"/>
      <c r="C149" s="204"/>
      <c r="D149" s="205" t="s">
        <v>185</v>
      </c>
      <c r="E149" s="206" t="s">
        <v>1</v>
      </c>
      <c r="F149" s="207" t="s">
        <v>959</v>
      </c>
      <c r="G149" s="204"/>
      <c r="H149" s="208">
        <v>31.5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185</v>
      </c>
      <c r="AU149" s="214" t="s">
        <v>82</v>
      </c>
      <c r="AV149" s="13" t="s">
        <v>82</v>
      </c>
      <c r="AW149" s="13" t="s">
        <v>30</v>
      </c>
      <c r="AX149" s="13" t="s">
        <v>73</v>
      </c>
      <c r="AY149" s="214" t="s">
        <v>168</v>
      </c>
    </row>
    <row r="150" spans="1:65" s="13" customFormat="1" ht="11.25">
      <c r="B150" s="203"/>
      <c r="C150" s="204"/>
      <c r="D150" s="205" t="s">
        <v>185</v>
      </c>
      <c r="E150" s="206" t="s">
        <v>1</v>
      </c>
      <c r="F150" s="207" t="s">
        <v>960</v>
      </c>
      <c r="G150" s="204"/>
      <c r="H150" s="208">
        <v>14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185</v>
      </c>
      <c r="AU150" s="214" t="s">
        <v>82</v>
      </c>
      <c r="AV150" s="13" t="s">
        <v>82</v>
      </c>
      <c r="AW150" s="13" t="s">
        <v>30</v>
      </c>
      <c r="AX150" s="13" t="s">
        <v>73</v>
      </c>
      <c r="AY150" s="214" t="s">
        <v>168</v>
      </c>
    </row>
    <row r="151" spans="1:65" s="13" customFormat="1" ht="11.25">
      <c r="B151" s="203"/>
      <c r="C151" s="204"/>
      <c r="D151" s="205" t="s">
        <v>185</v>
      </c>
      <c r="E151" s="206" t="s">
        <v>1</v>
      </c>
      <c r="F151" s="207" t="s">
        <v>961</v>
      </c>
      <c r="G151" s="204"/>
      <c r="H151" s="208">
        <v>4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185</v>
      </c>
      <c r="AU151" s="214" t="s">
        <v>82</v>
      </c>
      <c r="AV151" s="13" t="s">
        <v>82</v>
      </c>
      <c r="AW151" s="13" t="s">
        <v>30</v>
      </c>
      <c r="AX151" s="13" t="s">
        <v>73</v>
      </c>
      <c r="AY151" s="214" t="s">
        <v>168</v>
      </c>
    </row>
    <row r="152" spans="1:65" s="13" customFormat="1" ht="11.25">
      <c r="B152" s="203"/>
      <c r="C152" s="204"/>
      <c r="D152" s="205" t="s">
        <v>185</v>
      </c>
      <c r="E152" s="206" t="s">
        <v>1</v>
      </c>
      <c r="F152" s="207" t="s">
        <v>962</v>
      </c>
      <c r="G152" s="204"/>
      <c r="H152" s="208">
        <v>4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185</v>
      </c>
      <c r="AU152" s="214" t="s">
        <v>82</v>
      </c>
      <c r="AV152" s="13" t="s">
        <v>82</v>
      </c>
      <c r="AW152" s="13" t="s">
        <v>30</v>
      </c>
      <c r="AX152" s="13" t="s">
        <v>73</v>
      </c>
      <c r="AY152" s="214" t="s">
        <v>168</v>
      </c>
    </row>
    <row r="153" spans="1:65" s="13" customFormat="1" ht="11.25">
      <c r="B153" s="203"/>
      <c r="C153" s="204"/>
      <c r="D153" s="205" t="s">
        <v>185</v>
      </c>
      <c r="E153" s="206" t="s">
        <v>1</v>
      </c>
      <c r="F153" s="207" t="s">
        <v>963</v>
      </c>
      <c r="G153" s="204"/>
      <c r="H153" s="208">
        <v>4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185</v>
      </c>
      <c r="AU153" s="214" t="s">
        <v>82</v>
      </c>
      <c r="AV153" s="13" t="s">
        <v>82</v>
      </c>
      <c r="AW153" s="13" t="s">
        <v>30</v>
      </c>
      <c r="AX153" s="13" t="s">
        <v>73</v>
      </c>
      <c r="AY153" s="214" t="s">
        <v>168</v>
      </c>
    </row>
    <row r="154" spans="1:65" s="13" customFormat="1" ht="11.25">
      <c r="B154" s="203"/>
      <c r="C154" s="204"/>
      <c r="D154" s="205" t="s">
        <v>185</v>
      </c>
      <c r="E154" s="206" t="s">
        <v>1</v>
      </c>
      <c r="F154" s="207" t="s">
        <v>964</v>
      </c>
      <c r="G154" s="204"/>
      <c r="H154" s="208">
        <v>4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185</v>
      </c>
      <c r="AU154" s="214" t="s">
        <v>82</v>
      </c>
      <c r="AV154" s="13" t="s">
        <v>82</v>
      </c>
      <c r="AW154" s="13" t="s">
        <v>30</v>
      </c>
      <c r="AX154" s="13" t="s">
        <v>73</v>
      </c>
      <c r="AY154" s="214" t="s">
        <v>168</v>
      </c>
    </row>
    <row r="155" spans="1:65" s="14" customFormat="1" ht="11.25">
      <c r="B155" s="215"/>
      <c r="C155" s="216"/>
      <c r="D155" s="205" t="s">
        <v>185</v>
      </c>
      <c r="E155" s="217" t="s">
        <v>1</v>
      </c>
      <c r="F155" s="218" t="s">
        <v>189</v>
      </c>
      <c r="G155" s="216"/>
      <c r="H155" s="219">
        <v>93.9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185</v>
      </c>
      <c r="AU155" s="225" t="s">
        <v>82</v>
      </c>
      <c r="AV155" s="14" t="s">
        <v>175</v>
      </c>
      <c r="AW155" s="14" t="s">
        <v>30</v>
      </c>
      <c r="AX155" s="14" t="s">
        <v>80</v>
      </c>
      <c r="AY155" s="225" t="s">
        <v>168</v>
      </c>
    </row>
    <row r="156" spans="1:65" s="2" customFormat="1" ht="24.2" customHeight="1">
      <c r="A156" s="33"/>
      <c r="B156" s="34"/>
      <c r="C156" s="190" t="s">
        <v>230</v>
      </c>
      <c r="D156" s="190" t="s">
        <v>170</v>
      </c>
      <c r="E156" s="191" t="s">
        <v>382</v>
      </c>
      <c r="F156" s="192" t="s">
        <v>383</v>
      </c>
      <c r="G156" s="193" t="s">
        <v>173</v>
      </c>
      <c r="H156" s="194">
        <v>62.4</v>
      </c>
      <c r="I156" s="195"/>
      <c r="J156" s="196">
        <f>ROUND(I156*H156,2)</f>
        <v>0</v>
      </c>
      <c r="K156" s="192" t="s">
        <v>174</v>
      </c>
      <c r="L156" s="38"/>
      <c r="M156" s="197" t="s">
        <v>1</v>
      </c>
      <c r="N156" s="198" t="s">
        <v>38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7.7899999999999997E-2</v>
      </c>
      <c r="T156" s="200">
        <f>S156*H156</f>
        <v>4.8609599999999995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175</v>
      </c>
      <c r="AT156" s="201" t="s">
        <v>170</v>
      </c>
      <c r="AU156" s="201" t="s">
        <v>82</v>
      </c>
      <c r="AY156" s="16" t="s">
        <v>168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80</v>
      </c>
      <c r="BK156" s="202">
        <f>ROUND(I156*H156,2)</f>
        <v>0</v>
      </c>
      <c r="BL156" s="16" t="s">
        <v>175</v>
      </c>
      <c r="BM156" s="201" t="s">
        <v>965</v>
      </c>
    </row>
    <row r="157" spans="1:65" s="13" customFormat="1" ht="11.25">
      <c r="B157" s="203"/>
      <c r="C157" s="204"/>
      <c r="D157" s="205" t="s">
        <v>185</v>
      </c>
      <c r="E157" s="206" t="s">
        <v>1</v>
      </c>
      <c r="F157" s="207" t="s">
        <v>957</v>
      </c>
      <c r="G157" s="204"/>
      <c r="H157" s="208">
        <v>16.2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185</v>
      </c>
      <c r="AU157" s="214" t="s">
        <v>82</v>
      </c>
      <c r="AV157" s="13" t="s">
        <v>82</v>
      </c>
      <c r="AW157" s="13" t="s">
        <v>30</v>
      </c>
      <c r="AX157" s="13" t="s">
        <v>73</v>
      </c>
      <c r="AY157" s="214" t="s">
        <v>168</v>
      </c>
    </row>
    <row r="158" spans="1:65" s="13" customFormat="1" ht="11.25">
      <c r="B158" s="203"/>
      <c r="C158" s="204"/>
      <c r="D158" s="205" t="s">
        <v>185</v>
      </c>
      <c r="E158" s="206" t="s">
        <v>1</v>
      </c>
      <c r="F158" s="207" t="s">
        <v>958</v>
      </c>
      <c r="G158" s="204"/>
      <c r="H158" s="208">
        <v>16.2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185</v>
      </c>
      <c r="AU158" s="214" t="s">
        <v>82</v>
      </c>
      <c r="AV158" s="13" t="s">
        <v>82</v>
      </c>
      <c r="AW158" s="13" t="s">
        <v>30</v>
      </c>
      <c r="AX158" s="13" t="s">
        <v>73</v>
      </c>
      <c r="AY158" s="214" t="s">
        <v>168</v>
      </c>
    </row>
    <row r="159" spans="1:65" s="13" customFormat="1" ht="11.25">
      <c r="B159" s="203"/>
      <c r="C159" s="204"/>
      <c r="D159" s="205" t="s">
        <v>185</v>
      </c>
      <c r="E159" s="206" t="s">
        <v>1</v>
      </c>
      <c r="F159" s="207" t="s">
        <v>960</v>
      </c>
      <c r="G159" s="204"/>
      <c r="H159" s="208">
        <v>14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185</v>
      </c>
      <c r="AU159" s="214" t="s">
        <v>82</v>
      </c>
      <c r="AV159" s="13" t="s">
        <v>82</v>
      </c>
      <c r="AW159" s="13" t="s">
        <v>30</v>
      </c>
      <c r="AX159" s="13" t="s">
        <v>73</v>
      </c>
      <c r="AY159" s="214" t="s">
        <v>168</v>
      </c>
    </row>
    <row r="160" spans="1:65" s="13" customFormat="1" ht="11.25">
      <c r="B160" s="203"/>
      <c r="C160" s="204"/>
      <c r="D160" s="205" t="s">
        <v>185</v>
      </c>
      <c r="E160" s="206" t="s">
        <v>1</v>
      </c>
      <c r="F160" s="207" t="s">
        <v>961</v>
      </c>
      <c r="G160" s="204"/>
      <c r="H160" s="208">
        <v>4</v>
      </c>
      <c r="I160" s="209"/>
      <c r="J160" s="204"/>
      <c r="K160" s="204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185</v>
      </c>
      <c r="AU160" s="214" t="s">
        <v>82</v>
      </c>
      <c r="AV160" s="13" t="s">
        <v>82</v>
      </c>
      <c r="AW160" s="13" t="s">
        <v>30</v>
      </c>
      <c r="AX160" s="13" t="s">
        <v>73</v>
      </c>
      <c r="AY160" s="214" t="s">
        <v>168</v>
      </c>
    </row>
    <row r="161" spans="1:65" s="13" customFormat="1" ht="11.25">
      <c r="B161" s="203"/>
      <c r="C161" s="204"/>
      <c r="D161" s="205" t="s">
        <v>185</v>
      </c>
      <c r="E161" s="206" t="s">
        <v>1</v>
      </c>
      <c r="F161" s="207" t="s">
        <v>962</v>
      </c>
      <c r="G161" s="204"/>
      <c r="H161" s="208">
        <v>4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185</v>
      </c>
      <c r="AU161" s="214" t="s">
        <v>82</v>
      </c>
      <c r="AV161" s="13" t="s">
        <v>82</v>
      </c>
      <c r="AW161" s="13" t="s">
        <v>30</v>
      </c>
      <c r="AX161" s="13" t="s">
        <v>73</v>
      </c>
      <c r="AY161" s="214" t="s">
        <v>168</v>
      </c>
    </row>
    <row r="162" spans="1:65" s="13" customFormat="1" ht="11.25">
      <c r="B162" s="203"/>
      <c r="C162" s="204"/>
      <c r="D162" s="205" t="s">
        <v>185</v>
      </c>
      <c r="E162" s="206" t="s">
        <v>1</v>
      </c>
      <c r="F162" s="207" t="s">
        <v>963</v>
      </c>
      <c r="G162" s="204"/>
      <c r="H162" s="208">
        <v>4</v>
      </c>
      <c r="I162" s="209"/>
      <c r="J162" s="204"/>
      <c r="K162" s="204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185</v>
      </c>
      <c r="AU162" s="214" t="s">
        <v>82</v>
      </c>
      <c r="AV162" s="13" t="s">
        <v>82</v>
      </c>
      <c r="AW162" s="13" t="s">
        <v>30</v>
      </c>
      <c r="AX162" s="13" t="s">
        <v>73</v>
      </c>
      <c r="AY162" s="214" t="s">
        <v>168</v>
      </c>
    </row>
    <row r="163" spans="1:65" s="13" customFormat="1" ht="11.25">
      <c r="B163" s="203"/>
      <c r="C163" s="204"/>
      <c r="D163" s="205" t="s">
        <v>185</v>
      </c>
      <c r="E163" s="206" t="s">
        <v>1</v>
      </c>
      <c r="F163" s="207" t="s">
        <v>964</v>
      </c>
      <c r="G163" s="204"/>
      <c r="H163" s="208">
        <v>4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185</v>
      </c>
      <c r="AU163" s="214" t="s">
        <v>82</v>
      </c>
      <c r="AV163" s="13" t="s">
        <v>82</v>
      </c>
      <c r="AW163" s="13" t="s">
        <v>30</v>
      </c>
      <c r="AX163" s="13" t="s">
        <v>73</v>
      </c>
      <c r="AY163" s="214" t="s">
        <v>168</v>
      </c>
    </row>
    <row r="164" spans="1:65" s="14" customFormat="1" ht="11.25">
      <c r="B164" s="215"/>
      <c r="C164" s="216"/>
      <c r="D164" s="205" t="s">
        <v>185</v>
      </c>
      <c r="E164" s="217" t="s">
        <v>1</v>
      </c>
      <c r="F164" s="218" t="s">
        <v>189</v>
      </c>
      <c r="G164" s="216"/>
      <c r="H164" s="219">
        <v>62.4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185</v>
      </c>
      <c r="AU164" s="225" t="s">
        <v>82</v>
      </c>
      <c r="AV164" s="14" t="s">
        <v>175</v>
      </c>
      <c r="AW164" s="14" t="s">
        <v>30</v>
      </c>
      <c r="AX164" s="14" t="s">
        <v>80</v>
      </c>
      <c r="AY164" s="225" t="s">
        <v>168</v>
      </c>
    </row>
    <row r="165" spans="1:65" s="2" customFormat="1" ht="24.2" customHeight="1">
      <c r="A165" s="33"/>
      <c r="B165" s="34"/>
      <c r="C165" s="190" t="s">
        <v>236</v>
      </c>
      <c r="D165" s="190" t="s">
        <v>170</v>
      </c>
      <c r="E165" s="191" t="s">
        <v>389</v>
      </c>
      <c r="F165" s="192" t="s">
        <v>390</v>
      </c>
      <c r="G165" s="193" t="s">
        <v>173</v>
      </c>
      <c r="H165" s="194">
        <v>62.4</v>
      </c>
      <c r="I165" s="195"/>
      <c r="J165" s="196">
        <f>ROUND(I165*H165,2)</f>
        <v>0</v>
      </c>
      <c r="K165" s="192" t="s">
        <v>174</v>
      </c>
      <c r="L165" s="38"/>
      <c r="M165" s="197" t="s">
        <v>1</v>
      </c>
      <c r="N165" s="198" t="s">
        <v>38</v>
      </c>
      <c r="O165" s="70"/>
      <c r="P165" s="199">
        <f>O165*H165</f>
        <v>0</v>
      </c>
      <c r="Q165" s="199">
        <v>7.8163999999999997E-2</v>
      </c>
      <c r="R165" s="199">
        <f>Q165*H165</f>
        <v>4.8774335999999998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175</v>
      </c>
      <c r="AT165" s="201" t="s">
        <v>170</v>
      </c>
      <c r="AU165" s="201" t="s">
        <v>82</v>
      </c>
      <c r="AY165" s="16" t="s">
        <v>168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80</v>
      </c>
      <c r="BK165" s="202">
        <f>ROUND(I165*H165,2)</f>
        <v>0</v>
      </c>
      <c r="BL165" s="16" t="s">
        <v>175</v>
      </c>
      <c r="BM165" s="201" t="s">
        <v>966</v>
      </c>
    </row>
    <row r="166" spans="1:65" s="2" customFormat="1" ht="24.2" customHeight="1">
      <c r="A166" s="33"/>
      <c r="B166" s="34"/>
      <c r="C166" s="190" t="s">
        <v>246</v>
      </c>
      <c r="D166" s="190" t="s">
        <v>170</v>
      </c>
      <c r="E166" s="191" t="s">
        <v>393</v>
      </c>
      <c r="F166" s="192" t="s">
        <v>394</v>
      </c>
      <c r="G166" s="193" t="s">
        <v>183</v>
      </c>
      <c r="H166" s="194">
        <v>4</v>
      </c>
      <c r="I166" s="195"/>
      <c r="J166" s="196">
        <f>ROUND(I166*H166,2)</f>
        <v>0</v>
      </c>
      <c r="K166" s="192" t="s">
        <v>174</v>
      </c>
      <c r="L166" s="38"/>
      <c r="M166" s="197" t="s">
        <v>1</v>
      </c>
      <c r="N166" s="198" t="s">
        <v>38</v>
      </c>
      <c r="O166" s="70"/>
      <c r="P166" s="199">
        <f>O166*H166</f>
        <v>0</v>
      </c>
      <c r="Q166" s="199">
        <v>0.50375000000000003</v>
      </c>
      <c r="R166" s="199">
        <f>Q166*H166</f>
        <v>2.0150000000000001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175</v>
      </c>
      <c r="AT166" s="201" t="s">
        <v>170</v>
      </c>
      <c r="AU166" s="201" t="s">
        <v>82</v>
      </c>
      <c r="AY166" s="16" t="s">
        <v>168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80</v>
      </c>
      <c r="BK166" s="202">
        <f>ROUND(I166*H166,2)</f>
        <v>0</v>
      </c>
      <c r="BL166" s="16" t="s">
        <v>175</v>
      </c>
      <c r="BM166" s="201" t="s">
        <v>967</v>
      </c>
    </row>
    <row r="167" spans="1:65" s="13" customFormat="1" ht="11.25">
      <c r="B167" s="203"/>
      <c r="C167" s="204"/>
      <c r="D167" s="205" t="s">
        <v>185</v>
      </c>
      <c r="E167" s="206" t="s">
        <v>1</v>
      </c>
      <c r="F167" s="207" t="s">
        <v>968</v>
      </c>
      <c r="G167" s="204"/>
      <c r="H167" s="208">
        <v>2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185</v>
      </c>
      <c r="AU167" s="214" t="s">
        <v>82</v>
      </c>
      <c r="AV167" s="13" t="s">
        <v>82</v>
      </c>
      <c r="AW167" s="13" t="s">
        <v>30</v>
      </c>
      <c r="AX167" s="13" t="s">
        <v>73</v>
      </c>
      <c r="AY167" s="214" t="s">
        <v>168</v>
      </c>
    </row>
    <row r="168" spans="1:65" s="13" customFormat="1" ht="11.25">
      <c r="B168" s="203"/>
      <c r="C168" s="204"/>
      <c r="D168" s="205" t="s">
        <v>185</v>
      </c>
      <c r="E168" s="206" t="s">
        <v>1</v>
      </c>
      <c r="F168" s="207" t="s">
        <v>763</v>
      </c>
      <c r="G168" s="204"/>
      <c r="H168" s="208">
        <v>2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185</v>
      </c>
      <c r="AU168" s="214" t="s">
        <v>82</v>
      </c>
      <c r="AV168" s="13" t="s">
        <v>82</v>
      </c>
      <c r="AW168" s="13" t="s">
        <v>30</v>
      </c>
      <c r="AX168" s="13" t="s">
        <v>73</v>
      </c>
      <c r="AY168" s="214" t="s">
        <v>168</v>
      </c>
    </row>
    <row r="169" spans="1:65" s="14" customFormat="1" ht="11.25">
      <c r="B169" s="215"/>
      <c r="C169" s="216"/>
      <c r="D169" s="205" t="s">
        <v>185</v>
      </c>
      <c r="E169" s="217" t="s">
        <v>1</v>
      </c>
      <c r="F169" s="218" t="s">
        <v>189</v>
      </c>
      <c r="G169" s="216"/>
      <c r="H169" s="219">
        <v>4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185</v>
      </c>
      <c r="AU169" s="225" t="s">
        <v>82</v>
      </c>
      <c r="AV169" s="14" t="s">
        <v>175</v>
      </c>
      <c r="AW169" s="14" t="s">
        <v>30</v>
      </c>
      <c r="AX169" s="14" t="s">
        <v>80</v>
      </c>
      <c r="AY169" s="225" t="s">
        <v>168</v>
      </c>
    </row>
    <row r="170" spans="1:65" s="2" customFormat="1" ht="24.2" customHeight="1">
      <c r="A170" s="33"/>
      <c r="B170" s="34"/>
      <c r="C170" s="190" t="s">
        <v>8</v>
      </c>
      <c r="D170" s="190" t="s">
        <v>170</v>
      </c>
      <c r="E170" s="191" t="s">
        <v>400</v>
      </c>
      <c r="F170" s="192" t="s">
        <v>401</v>
      </c>
      <c r="G170" s="193" t="s">
        <v>183</v>
      </c>
      <c r="H170" s="194">
        <v>4</v>
      </c>
      <c r="I170" s="195"/>
      <c r="J170" s="196">
        <f>ROUND(I170*H170,2)</f>
        <v>0</v>
      </c>
      <c r="K170" s="192" t="s">
        <v>174</v>
      </c>
      <c r="L170" s="38"/>
      <c r="M170" s="197" t="s">
        <v>1</v>
      </c>
      <c r="N170" s="198" t="s">
        <v>38</v>
      </c>
      <c r="O170" s="70"/>
      <c r="P170" s="199">
        <f>O170*H170</f>
        <v>0</v>
      </c>
      <c r="Q170" s="199">
        <v>0.4</v>
      </c>
      <c r="R170" s="199">
        <f>Q170*H170</f>
        <v>1.6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175</v>
      </c>
      <c r="AT170" s="201" t="s">
        <v>170</v>
      </c>
      <c r="AU170" s="201" t="s">
        <v>82</v>
      </c>
      <c r="AY170" s="16" t="s">
        <v>168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80</v>
      </c>
      <c r="BK170" s="202">
        <f>ROUND(I170*H170,2)</f>
        <v>0</v>
      </c>
      <c r="BL170" s="16" t="s">
        <v>175</v>
      </c>
      <c r="BM170" s="201" t="s">
        <v>969</v>
      </c>
    </row>
    <row r="171" spans="1:65" s="2" customFormat="1" ht="24.2" customHeight="1">
      <c r="A171" s="33"/>
      <c r="B171" s="34"/>
      <c r="C171" s="190" t="s">
        <v>258</v>
      </c>
      <c r="D171" s="190" t="s">
        <v>170</v>
      </c>
      <c r="E171" s="191" t="s">
        <v>404</v>
      </c>
      <c r="F171" s="192" t="s">
        <v>405</v>
      </c>
      <c r="G171" s="193" t="s">
        <v>183</v>
      </c>
      <c r="H171" s="194">
        <v>4</v>
      </c>
      <c r="I171" s="195"/>
      <c r="J171" s="196">
        <f>ROUND(I171*H171,2)</f>
        <v>0</v>
      </c>
      <c r="K171" s="192" t="s">
        <v>174</v>
      </c>
      <c r="L171" s="38"/>
      <c r="M171" s="197" t="s">
        <v>1</v>
      </c>
      <c r="N171" s="198" t="s">
        <v>38</v>
      </c>
      <c r="O171" s="7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175</v>
      </c>
      <c r="AT171" s="201" t="s">
        <v>170</v>
      </c>
      <c r="AU171" s="201" t="s">
        <v>82</v>
      </c>
      <c r="AY171" s="16" t="s">
        <v>168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80</v>
      </c>
      <c r="BK171" s="202">
        <f>ROUND(I171*H171,2)</f>
        <v>0</v>
      </c>
      <c r="BL171" s="16" t="s">
        <v>175</v>
      </c>
      <c r="BM171" s="201" t="s">
        <v>970</v>
      </c>
    </row>
    <row r="172" spans="1:65" s="2" customFormat="1" ht="24.2" customHeight="1">
      <c r="A172" s="33"/>
      <c r="B172" s="34"/>
      <c r="C172" s="190" t="s">
        <v>264</v>
      </c>
      <c r="D172" s="190" t="s">
        <v>170</v>
      </c>
      <c r="E172" s="191" t="s">
        <v>408</v>
      </c>
      <c r="F172" s="192" t="s">
        <v>409</v>
      </c>
      <c r="G172" s="193" t="s">
        <v>183</v>
      </c>
      <c r="H172" s="194">
        <v>4</v>
      </c>
      <c r="I172" s="195"/>
      <c r="J172" s="196">
        <f>ROUND(I172*H172,2)</f>
        <v>0</v>
      </c>
      <c r="K172" s="192" t="s">
        <v>174</v>
      </c>
      <c r="L172" s="38"/>
      <c r="M172" s="197" t="s">
        <v>1</v>
      </c>
      <c r="N172" s="198" t="s">
        <v>38</v>
      </c>
      <c r="O172" s="7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175</v>
      </c>
      <c r="AT172" s="201" t="s">
        <v>170</v>
      </c>
      <c r="AU172" s="201" t="s">
        <v>82</v>
      </c>
      <c r="AY172" s="16" t="s">
        <v>168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6" t="s">
        <v>80</v>
      </c>
      <c r="BK172" s="202">
        <f>ROUND(I172*H172,2)</f>
        <v>0</v>
      </c>
      <c r="BL172" s="16" t="s">
        <v>175</v>
      </c>
      <c r="BM172" s="201" t="s">
        <v>971</v>
      </c>
    </row>
    <row r="173" spans="1:65" s="2" customFormat="1" ht="14.45" customHeight="1">
      <c r="A173" s="33"/>
      <c r="B173" s="34"/>
      <c r="C173" s="226" t="s">
        <v>269</v>
      </c>
      <c r="D173" s="226" t="s">
        <v>224</v>
      </c>
      <c r="E173" s="227" t="s">
        <v>412</v>
      </c>
      <c r="F173" s="228" t="s">
        <v>413</v>
      </c>
      <c r="G173" s="229" t="s">
        <v>227</v>
      </c>
      <c r="H173" s="230">
        <v>0.92</v>
      </c>
      <c r="I173" s="231"/>
      <c r="J173" s="232">
        <f>ROUND(I173*H173,2)</f>
        <v>0</v>
      </c>
      <c r="K173" s="228" t="s">
        <v>174</v>
      </c>
      <c r="L173" s="233"/>
      <c r="M173" s="234" t="s">
        <v>1</v>
      </c>
      <c r="N173" s="235" t="s">
        <v>38</v>
      </c>
      <c r="O173" s="70"/>
      <c r="P173" s="199">
        <f>O173*H173</f>
        <v>0</v>
      </c>
      <c r="Q173" s="199">
        <v>1</v>
      </c>
      <c r="R173" s="199">
        <f>Q173*H173</f>
        <v>0.92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207</v>
      </c>
      <c r="AT173" s="201" t="s">
        <v>224</v>
      </c>
      <c r="AU173" s="201" t="s">
        <v>82</v>
      </c>
      <c r="AY173" s="16" t="s">
        <v>168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80</v>
      </c>
      <c r="BK173" s="202">
        <f>ROUND(I173*H173,2)</f>
        <v>0</v>
      </c>
      <c r="BL173" s="16" t="s">
        <v>175</v>
      </c>
      <c r="BM173" s="201" t="s">
        <v>972</v>
      </c>
    </row>
    <row r="174" spans="1:65" s="2" customFormat="1" ht="19.5">
      <c r="A174" s="33"/>
      <c r="B174" s="34"/>
      <c r="C174" s="35"/>
      <c r="D174" s="205" t="s">
        <v>241</v>
      </c>
      <c r="E174" s="35"/>
      <c r="F174" s="236" t="s">
        <v>415</v>
      </c>
      <c r="G174" s="35"/>
      <c r="H174" s="35"/>
      <c r="I174" s="237"/>
      <c r="J174" s="35"/>
      <c r="K174" s="35"/>
      <c r="L174" s="38"/>
      <c r="M174" s="238"/>
      <c r="N174" s="239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241</v>
      </c>
      <c r="AU174" s="16" t="s">
        <v>82</v>
      </c>
    </row>
    <row r="175" spans="1:65" s="13" customFormat="1" ht="11.25">
      <c r="B175" s="203"/>
      <c r="C175" s="204"/>
      <c r="D175" s="205" t="s">
        <v>185</v>
      </c>
      <c r="E175" s="206" t="s">
        <v>1</v>
      </c>
      <c r="F175" s="207" t="s">
        <v>973</v>
      </c>
      <c r="G175" s="204"/>
      <c r="H175" s="208">
        <v>0.92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185</v>
      </c>
      <c r="AU175" s="214" t="s">
        <v>82</v>
      </c>
      <c r="AV175" s="13" t="s">
        <v>82</v>
      </c>
      <c r="AW175" s="13" t="s">
        <v>30</v>
      </c>
      <c r="AX175" s="13" t="s">
        <v>80</v>
      </c>
      <c r="AY175" s="214" t="s">
        <v>168</v>
      </c>
    </row>
    <row r="176" spans="1:65" s="2" customFormat="1" ht="24.2" customHeight="1">
      <c r="A176" s="33"/>
      <c r="B176" s="34"/>
      <c r="C176" s="190" t="s">
        <v>273</v>
      </c>
      <c r="D176" s="190" t="s">
        <v>170</v>
      </c>
      <c r="E176" s="191" t="s">
        <v>423</v>
      </c>
      <c r="F176" s="192" t="s">
        <v>424</v>
      </c>
      <c r="G176" s="193" t="s">
        <v>239</v>
      </c>
      <c r="H176" s="194">
        <v>10</v>
      </c>
      <c r="I176" s="195"/>
      <c r="J176" s="196">
        <f>ROUND(I176*H176,2)</f>
        <v>0</v>
      </c>
      <c r="K176" s="192" t="s">
        <v>174</v>
      </c>
      <c r="L176" s="38"/>
      <c r="M176" s="197" t="s">
        <v>1</v>
      </c>
      <c r="N176" s="198" t="s">
        <v>38</v>
      </c>
      <c r="O176" s="70"/>
      <c r="P176" s="199">
        <f>O176*H176</f>
        <v>0</v>
      </c>
      <c r="Q176" s="199">
        <v>1.13356E-3</v>
      </c>
      <c r="R176" s="199">
        <f>Q176*H176</f>
        <v>1.1335600000000001E-2</v>
      </c>
      <c r="S176" s="199">
        <v>1E-3</v>
      </c>
      <c r="T176" s="200">
        <f>S176*H176</f>
        <v>0.01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175</v>
      </c>
      <c r="AT176" s="201" t="s">
        <v>170</v>
      </c>
      <c r="AU176" s="201" t="s">
        <v>82</v>
      </c>
      <c r="AY176" s="16" t="s">
        <v>168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80</v>
      </c>
      <c r="BK176" s="202">
        <f>ROUND(I176*H176,2)</f>
        <v>0</v>
      </c>
      <c r="BL176" s="16" t="s">
        <v>175</v>
      </c>
      <c r="BM176" s="201" t="s">
        <v>974</v>
      </c>
    </row>
    <row r="177" spans="1:65" s="13" customFormat="1" ht="11.25">
      <c r="B177" s="203"/>
      <c r="C177" s="204"/>
      <c r="D177" s="205" t="s">
        <v>185</v>
      </c>
      <c r="E177" s="206" t="s">
        <v>1</v>
      </c>
      <c r="F177" s="207" t="s">
        <v>975</v>
      </c>
      <c r="G177" s="204"/>
      <c r="H177" s="208">
        <v>10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185</v>
      </c>
      <c r="AU177" s="214" t="s">
        <v>82</v>
      </c>
      <c r="AV177" s="13" t="s">
        <v>82</v>
      </c>
      <c r="AW177" s="13" t="s">
        <v>30</v>
      </c>
      <c r="AX177" s="13" t="s">
        <v>80</v>
      </c>
      <c r="AY177" s="214" t="s">
        <v>168</v>
      </c>
    </row>
    <row r="178" spans="1:65" s="12" customFormat="1" ht="22.9" customHeight="1">
      <c r="B178" s="174"/>
      <c r="C178" s="175"/>
      <c r="D178" s="176" t="s">
        <v>72</v>
      </c>
      <c r="E178" s="188" t="s">
        <v>427</v>
      </c>
      <c r="F178" s="188" t="s">
        <v>428</v>
      </c>
      <c r="G178" s="175"/>
      <c r="H178" s="175"/>
      <c r="I178" s="178"/>
      <c r="J178" s="189">
        <f>BK178</f>
        <v>0</v>
      </c>
      <c r="K178" s="175"/>
      <c r="L178" s="180"/>
      <c r="M178" s="181"/>
      <c r="N178" s="182"/>
      <c r="O178" s="182"/>
      <c r="P178" s="183">
        <f>SUM(P179:P184)</f>
        <v>0</v>
      </c>
      <c r="Q178" s="182"/>
      <c r="R178" s="183">
        <f>SUM(R179:R184)</f>
        <v>0</v>
      </c>
      <c r="S178" s="182"/>
      <c r="T178" s="184">
        <f>SUM(T179:T184)</f>
        <v>0</v>
      </c>
      <c r="AR178" s="185" t="s">
        <v>80</v>
      </c>
      <c r="AT178" s="186" t="s">
        <v>72</v>
      </c>
      <c r="AU178" s="186" t="s">
        <v>80</v>
      </c>
      <c r="AY178" s="185" t="s">
        <v>168</v>
      </c>
      <c r="BK178" s="187">
        <f>SUM(BK179:BK184)</f>
        <v>0</v>
      </c>
    </row>
    <row r="179" spans="1:65" s="2" customFormat="1" ht="24.2" customHeight="1">
      <c r="A179" s="33"/>
      <c r="B179" s="34"/>
      <c r="C179" s="190" t="s">
        <v>278</v>
      </c>
      <c r="D179" s="190" t="s">
        <v>170</v>
      </c>
      <c r="E179" s="191" t="s">
        <v>430</v>
      </c>
      <c r="F179" s="192" t="s">
        <v>431</v>
      </c>
      <c r="G179" s="193" t="s">
        <v>227</v>
      </c>
      <c r="H179" s="194">
        <v>17.077999999999999</v>
      </c>
      <c r="I179" s="195"/>
      <c r="J179" s="196">
        <f>ROUND(I179*H179,2)</f>
        <v>0</v>
      </c>
      <c r="K179" s="192" t="s">
        <v>174</v>
      </c>
      <c r="L179" s="38"/>
      <c r="M179" s="197" t="s">
        <v>1</v>
      </c>
      <c r="N179" s="198" t="s">
        <v>38</v>
      </c>
      <c r="O179" s="70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175</v>
      </c>
      <c r="AT179" s="201" t="s">
        <v>170</v>
      </c>
      <c r="AU179" s="201" t="s">
        <v>82</v>
      </c>
      <c r="AY179" s="16" t="s">
        <v>168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80</v>
      </c>
      <c r="BK179" s="202">
        <f>ROUND(I179*H179,2)</f>
        <v>0</v>
      </c>
      <c r="BL179" s="16" t="s">
        <v>175</v>
      </c>
      <c r="BM179" s="201" t="s">
        <v>976</v>
      </c>
    </row>
    <row r="180" spans="1:65" s="13" customFormat="1" ht="11.25">
      <c r="B180" s="203"/>
      <c r="C180" s="204"/>
      <c r="D180" s="205" t="s">
        <v>185</v>
      </c>
      <c r="E180" s="206" t="s">
        <v>1</v>
      </c>
      <c r="F180" s="207" t="s">
        <v>977</v>
      </c>
      <c r="G180" s="204"/>
      <c r="H180" s="208">
        <v>17.077999999999999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185</v>
      </c>
      <c r="AU180" s="214" t="s">
        <v>82</v>
      </c>
      <c r="AV180" s="13" t="s">
        <v>82</v>
      </c>
      <c r="AW180" s="13" t="s">
        <v>30</v>
      </c>
      <c r="AX180" s="13" t="s">
        <v>80</v>
      </c>
      <c r="AY180" s="214" t="s">
        <v>168</v>
      </c>
    </row>
    <row r="181" spans="1:65" s="2" customFormat="1" ht="24.2" customHeight="1">
      <c r="A181" s="33"/>
      <c r="B181" s="34"/>
      <c r="C181" s="190" t="s">
        <v>7</v>
      </c>
      <c r="D181" s="190" t="s">
        <v>170</v>
      </c>
      <c r="E181" s="191" t="s">
        <v>435</v>
      </c>
      <c r="F181" s="192" t="s">
        <v>436</v>
      </c>
      <c r="G181" s="193" t="s">
        <v>227</v>
      </c>
      <c r="H181" s="194">
        <v>341.74</v>
      </c>
      <c r="I181" s="195"/>
      <c r="J181" s="196">
        <f>ROUND(I181*H181,2)</f>
        <v>0</v>
      </c>
      <c r="K181" s="192" t="s">
        <v>174</v>
      </c>
      <c r="L181" s="38"/>
      <c r="M181" s="197" t="s">
        <v>1</v>
      </c>
      <c r="N181" s="198" t="s">
        <v>38</v>
      </c>
      <c r="O181" s="70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175</v>
      </c>
      <c r="AT181" s="201" t="s">
        <v>170</v>
      </c>
      <c r="AU181" s="201" t="s">
        <v>82</v>
      </c>
      <c r="AY181" s="16" t="s">
        <v>168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80</v>
      </c>
      <c r="BK181" s="202">
        <f>ROUND(I181*H181,2)</f>
        <v>0</v>
      </c>
      <c r="BL181" s="16" t="s">
        <v>175</v>
      </c>
      <c r="BM181" s="201" t="s">
        <v>978</v>
      </c>
    </row>
    <row r="182" spans="1:65" s="13" customFormat="1" ht="11.25">
      <c r="B182" s="203"/>
      <c r="C182" s="204"/>
      <c r="D182" s="205" t="s">
        <v>185</v>
      </c>
      <c r="E182" s="206" t="s">
        <v>1</v>
      </c>
      <c r="F182" s="207" t="s">
        <v>979</v>
      </c>
      <c r="G182" s="204"/>
      <c r="H182" s="208">
        <v>341.74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185</v>
      </c>
      <c r="AU182" s="214" t="s">
        <v>82</v>
      </c>
      <c r="AV182" s="13" t="s">
        <v>82</v>
      </c>
      <c r="AW182" s="13" t="s">
        <v>30</v>
      </c>
      <c r="AX182" s="13" t="s">
        <v>80</v>
      </c>
      <c r="AY182" s="214" t="s">
        <v>168</v>
      </c>
    </row>
    <row r="183" spans="1:65" s="2" customFormat="1" ht="14.45" customHeight="1">
      <c r="A183" s="33"/>
      <c r="B183" s="34"/>
      <c r="C183" s="190" t="s">
        <v>287</v>
      </c>
      <c r="D183" s="190" t="s">
        <v>170</v>
      </c>
      <c r="E183" s="191" t="s">
        <v>444</v>
      </c>
      <c r="F183" s="192" t="s">
        <v>445</v>
      </c>
      <c r="G183" s="193" t="s">
        <v>227</v>
      </c>
      <c r="H183" s="194">
        <v>17.077999999999999</v>
      </c>
      <c r="I183" s="195"/>
      <c r="J183" s="196">
        <f>ROUND(I183*H183,2)</f>
        <v>0</v>
      </c>
      <c r="K183" s="192" t="s">
        <v>174</v>
      </c>
      <c r="L183" s="38"/>
      <c r="M183" s="197" t="s">
        <v>1</v>
      </c>
      <c r="N183" s="198" t="s">
        <v>38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175</v>
      </c>
      <c r="AT183" s="201" t="s">
        <v>170</v>
      </c>
      <c r="AU183" s="201" t="s">
        <v>82</v>
      </c>
      <c r="AY183" s="16" t="s">
        <v>168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80</v>
      </c>
      <c r="BK183" s="202">
        <f>ROUND(I183*H183,2)</f>
        <v>0</v>
      </c>
      <c r="BL183" s="16" t="s">
        <v>175</v>
      </c>
      <c r="BM183" s="201" t="s">
        <v>980</v>
      </c>
    </row>
    <row r="184" spans="1:65" s="2" customFormat="1" ht="24.2" customHeight="1">
      <c r="A184" s="33"/>
      <c r="B184" s="34"/>
      <c r="C184" s="190" t="s">
        <v>293</v>
      </c>
      <c r="D184" s="190" t="s">
        <v>170</v>
      </c>
      <c r="E184" s="191" t="s">
        <v>448</v>
      </c>
      <c r="F184" s="192" t="s">
        <v>449</v>
      </c>
      <c r="G184" s="193" t="s">
        <v>227</v>
      </c>
      <c r="H184" s="194">
        <v>17.077999999999999</v>
      </c>
      <c r="I184" s="195"/>
      <c r="J184" s="196">
        <f>ROUND(I184*H184,2)</f>
        <v>0</v>
      </c>
      <c r="K184" s="192" t="s">
        <v>174</v>
      </c>
      <c r="L184" s="38"/>
      <c r="M184" s="197" t="s">
        <v>1</v>
      </c>
      <c r="N184" s="198" t="s">
        <v>38</v>
      </c>
      <c r="O184" s="70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1" t="s">
        <v>175</v>
      </c>
      <c r="AT184" s="201" t="s">
        <v>170</v>
      </c>
      <c r="AU184" s="201" t="s">
        <v>82</v>
      </c>
      <c r="AY184" s="16" t="s">
        <v>168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6" t="s">
        <v>80</v>
      </c>
      <c r="BK184" s="202">
        <f>ROUND(I184*H184,2)</f>
        <v>0</v>
      </c>
      <c r="BL184" s="16" t="s">
        <v>175</v>
      </c>
      <c r="BM184" s="201" t="s">
        <v>981</v>
      </c>
    </row>
    <row r="185" spans="1:65" s="12" customFormat="1" ht="22.9" customHeight="1">
      <c r="B185" s="174"/>
      <c r="C185" s="175"/>
      <c r="D185" s="176" t="s">
        <v>72</v>
      </c>
      <c r="E185" s="188" t="s">
        <v>451</v>
      </c>
      <c r="F185" s="188" t="s">
        <v>452</v>
      </c>
      <c r="G185" s="175"/>
      <c r="H185" s="175"/>
      <c r="I185" s="178"/>
      <c r="J185" s="189">
        <f>BK185</f>
        <v>0</v>
      </c>
      <c r="K185" s="175"/>
      <c r="L185" s="180"/>
      <c r="M185" s="181"/>
      <c r="N185" s="182"/>
      <c r="O185" s="182"/>
      <c r="P185" s="183">
        <f>SUM(P186:P190)</f>
        <v>0</v>
      </c>
      <c r="Q185" s="182"/>
      <c r="R185" s="183">
        <f>SUM(R186:R190)</f>
        <v>0</v>
      </c>
      <c r="S185" s="182"/>
      <c r="T185" s="184">
        <f>SUM(T186:T190)</f>
        <v>0</v>
      </c>
      <c r="AR185" s="185" t="s">
        <v>80</v>
      </c>
      <c r="AT185" s="186" t="s">
        <v>72</v>
      </c>
      <c r="AU185" s="186" t="s">
        <v>80</v>
      </c>
      <c r="AY185" s="185" t="s">
        <v>168</v>
      </c>
      <c r="BK185" s="187">
        <f>SUM(BK186:BK190)</f>
        <v>0</v>
      </c>
    </row>
    <row r="186" spans="1:65" s="2" customFormat="1" ht="24.2" customHeight="1">
      <c r="A186" s="33"/>
      <c r="B186" s="34"/>
      <c r="C186" s="190" t="s">
        <v>299</v>
      </c>
      <c r="D186" s="190" t="s">
        <v>170</v>
      </c>
      <c r="E186" s="191" t="s">
        <v>454</v>
      </c>
      <c r="F186" s="192" t="s">
        <v>455</v>
      </c>
      <c r="G186" s="193" t="s">
        <v>227</v>
      </c>
      <c r="H186" s="194">
        <v>1.552</v>
      </c>
      <c r="I186" s="195"/>
      <c r="J186" s="196">
        <f>ROUND(I186*H186,2)</f>
        <v>0</v>
      </c>
      <c r="K186" s="192" t="s">
        <v>174</v>
      </c>
      <c r="L186" s="38"/>
      <c r="M186" s="197" t="s">
        <v>1</v>
      </c>
      <c r="N186" s="198" t="s">
        <v>38</v>
      </c>
      <c r="O186" s="7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175</v>
      </c>
      <c r="AT186" s="201" t="s">
        <v>170</v>
      </c>
      <c r="AU186" s="201" t="s">
        <v>82</v>
      </c>
      <c r="AY186" s="16" t="s">
        <v>168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80</v>
      </c>
      <c r="BK186" s="202">
        <f>ROUND(I186*H186,2)</f>
        <v>0</v>
      </c>
      <c r="BL186" s="16" t="s">
        <v>175</v>
      </c>
      <c r="BM186" s="201" t="s">
        <v>982</v>
      </c>
    </row>
    <row r="187" spans="1:65" s="2" customFormat="1" ht="19.5">
      <c r="A187" s="33"/>
      <c r="B187" s="34"/>
      <c r="C187" s="35"/>
      <c r="D187" s="205" t="s">
        <v>241</v>
      </c>
      <c r="E187" s="35"/>
      <c r="F187" s="236" t="s">
        <v>457</v>
      </c>
      <c r="G187" s="35"/>
      <c r="H187" s="35"/>
      <c r="I187" s="237"/>
      <c r="J187" s="35"/>
      <c r="K187" s="35"/>
      <c r="L187" s="38"/>
      <c r="M187" s="238"/>
      <c r="N187" s="239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241</v>
      </c>
      <c r="AU187" s="16" t="s">
        <v>82</v>
      </c>
    </row>
    <row r="188" spans="1:65" s="13" customFormat="1" ht="11.25">
      <c r="B188" s="203"/>
      <c r="C188" s="204"/>
      <c r="D188" s="205" t="s">
        <v>185</v>
      </c>
      <c r="E188" s="206" t="s">
        <v>1</v>
      </c>
      <c r="F188" s="207" t="s">
        <v>983</v>
      </c>
      <c r="G188" s="204"/>
      <c r="H188" s="208">
        <v>1.552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185</v>
      </c>
      <c r="AU188" s="214" t="s">
        <v>82</v>
      </c>
      <c r="AV188" s="13" t="s">
        <v>82</v>
      </c>
      <c r="AW188" s="13" t="s">
        <v>30</v>
      </c>
      <c r="AX188" s="13" t="s">
        <v>80</v>
      </c>
      <c r="AY188" s="214" t="s">
        <v>168</v>
      </c>
    </row>
    <row r="189" spans="1:65" s="2" customFormat="1" ht="24.2" customHeight="1">
      <c r="A189" s="33"/>
      <c r="B189" s="34"/>
      <c r="C189" s="190" t="s">
        <v>303</v>
      </c>
      <c r="D189" s="190" t="s">
        <v>170</v>
      </c>
      <c r="E189" s="191" t="s">
        <v>460</v>
      </c>
      <c r="F189" s="192" t="s">
        <v>461</v>
      </c>
      <c r="G189" s="193" t="s">
        <v>227</v>
      </c>
      <c r="H189" s="194">
        <v>15.526999999999999</v>
      </c>
      <c r="I189" s="195"/>
      <c r="J189" s="196">
        <f>ROUND(I189*H189,2)</f>
        <v>0</v>
      </c>
      <c r="K189" s="192" t="s">
        <v>174</v>
      </c>
      <c r="L189" s="38"/>
      <c r="M189" s="197" t="s">
        <v>1</v>
      </c>
      <c r="N189" s="198" t="s">
        <v>38</v>
      </c>
      <c r="O189" s="7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1" t="s">
        <v>175</v>
      </c>
      <c r="AT189" s="201" t="s">
        <v>170</v>
      </c>
      <c r="AU189" s="201" t="s">
        <v>82</v>
      </c>
      <c r="AY189" s="16" t="s">
        <v>168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6" t="s">
        <v>80</v>
      </c>
      <c r="BK189" s="202">
        <f>ROUND(I189*H189,2)</f>
        <v>0</v>
      </c>
      <c r="BL189" s="16" t="s">
        <v>175</v>
      </c>
      <c r="BM189" s="201" t="s">
        <v>984</v>
      </c>
    </row>
    <row r="190" spans="1:65" s="2" customFormat="1" ht="24.2" customHeight="1">
      <c r="A190" s="33"/>
      <c r="B190" s="34"/>
      <c r="C190" s="190" t="s">
        <v>308</v>
      </c>
      <c r="D190" s="190" t="s">
        <v>170</v>
      </c>
      <c r="E190" s="191" t="s">
        <v>464</v>
      </c>
      <c r="F190" s="192" t="s">
        <v>465</v>
      </c>
      <c r="G190" s="193" t="s">
        <v>227</v>
      </c>
      <c r="H190" s="194">
        <v>15.526999999999999</v>
      </c>
      <c r="I190" s="195"/>
      <c r="J190" s="196">
        <f>ROUND(I190*H190,2)</f>
        <v>0</v>
      </c>
      <c r="K190" s="192" t="s">
        <v>174</v>
      </c>
      <c r="L190" s="38"/>
      <c r="M190" s="240" t="s">
        <v>1</v>
      </c>
      <c r="N190" s="241" t="s">
        <v>38</v>
      </c>
      <c r="O190" s="242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175</v>
      </c>
      <c r="AT190" s="201" t="s">
        <v>170</v>
      </c>
      <c r="AU190" s="201" t="s">
        <v>82</v>
      </c>
      <c r="AY190" s="16" t="s">
        <v>168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80</v>
      </c>
      <c r="BK190" s="202">
        <f>ROUND(I190*H190,2)</f>
        <v>0</v>
      </c>
      <c r="BL190" s="16" t="s">
        <v>175</v>
      </c>
      <c r="BM190" s="201" t="s">
        <v>985</v>
      </c>
    </row>
    <row r="191" spans="1:65" s="2" customFormat="1" ht="6.95" customHeight="1">
      <c r="A191" s="33"/>
      <c r="B191" s="53"/>
      <c r="C191" s="54"/>
      <c r="D191" s="54"/>
      <c r="E191" s="54"/>
      <c r="F191" s="54"/>
      <c r="G191" s="54"/>
      <c r="H191" s="54"/>
      <c r="I191" s="54"/>
      <c r="J191" s="54"/>
      <c r="K191" s="54"/>
      <c r="L191" s="38"/>
      <c r="M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</sheetData>
  <sheetProtection algorithmName="SHA-512" hashValue="Hcm/dwVqVrv3pgQRBoQvS5m9/rgy3Kxvx1Di1fu1piicEixrXeQTZ9y+Rsr/jZ80768FX0Tdh4GGpHep9vYsww==" saltValue="tQuq2LZeaGgoMSGBvRAN20sjjYeIgCqo9APX+lnhSGmpRCPSn6H3YOSfVPvTaGMEzMSkNDC/491F4+nTlTaq0g==" spinCount="100000" sheet="1" objects="1" scenarios="1" formatColumns="0" formatRows="0" autoFilter="0"/>
  <autoFilter ref="C124:K190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126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939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986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ROUND((SUM(BE125:BE138)),  2)</f>
        <v>0</v>
      </c>
      <c r="G35" s="33"/>
      <c r="H35" s="33"/>
      <c r="I35" s="129">
        <v>0.21</v>
      </c>
      <c r="J35" s="128">
        <f>ROUND(((SUM(BE125:BE138))*I35),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ROUND((SUM(BF125:BF138)),  2)</f>
        <v>0</v>
      </c>
      <c r="G36" s="33"/>
      <c r="H36" s="33"/>
      <c r="I36" s="129">
        <v>0.15</v>
      </c>
      <c r="J36" s="128">
        <f>ROUND(((SUM(BF125:BF138))*I36),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ROUND((SUM(BG125:BG138)),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ROUND((SUM(BH125:BH138)),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ROUND((SUM(BI125:BI138)),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939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2020/12/6.2/SO 06 - Vedlejší rozpočtové náklady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468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469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470</v>
      </c>
      <c r="E101" s="160"/>
      <c r="F101" s="160"/>
      <c r="G101" s="160"/>
      <c r="H101" s="160"/>
      <c r="I101" s="160"/>
      <c r="J101" s="161">
        <f>J132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471</v>
      </c>
      <c r="E102" s="160"/>
      <c r="F102" s="160"/>
      <c r="G102" s="160"/>
      <c r="H102" s="160"/>
      <c r="I102" s="160"/>
      <c r="J102" s="161">
        <f>J134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472</v>
      </c>
      <c r="E103" s="160"/>
      <c r="F103" s="160"/>
      <c r="G103" s="160"/>
      <c r="H103" s="160"/>
      <c r="I103" s="160"/>
      <c r="J103" s="161">
        <f>J137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939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2020/12/6.2/SO 06 - Vedlejší rozpočtové náklady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0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473</v>
      </c>
      <c r="F126" s="177" t="s">
        <v>89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P127+P132+P134+P137</f>
        <v>0</v>
      </c>
      <c r="Q126" s="182"/>
      <c r="R126" s="183">
        <f>R127+R132+R134+R137</f>
        <v>0</v>
      </c>
      <c r="S126" s="182"/>
      <c r="T126" s="184">
        <f>T127+T132+T134+T137</f>
        <v>0</v>
      </c>
      <c r="AR126" s="185" t="s">
        <v>194</v>
      </c>
      <c r="AT126" s="186" t="s">
        <v>72</v>
      </c>
      <c r="AU126" s="186" t="s">
        <v>73</v>
      </c>
      <c r="AY126" s="185" t="s">
        <v>168</v>
      </c>
      <c r="BK126" s="187">
        <f>BK127+BK132+BK134+BK137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474</v>
      </c>
      <c r="F127" s="188" t="s">
        <v>475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SUM(P128:P131)</f>
        <v>0</v>
      </c>
      <c r="Q127" s="182"/>
      <c r="R127" s="183">
        <f>SUM(R128:R131)</f>
        <v>0</v>
      </c>
      <c r="S127" s="182"/>
      <c r="T127" s="184">
        <f>SUM(T128:T131)</f>
        <v>0</v>
      </c>
      <c r="AR127" s="185" t="s">
        <v>194</v>
      </c>
      <c r="AT127" s="186" t="s">
        <v>72</v>
      </c>
      <c r="AU127" s="186" t="s">
        <v>80</v>
      </c>
      <c r="AY127" s="185" t="s">
        <v>168</v>
      </c>
      <c r="BK127" s="187">
        <f>SUM(BK128:BK131)</f>
        <v>0</v>
      </c>
    </row>
    <row r="128" spans="1:65" s="2" customFormat="1" ht="14.45" customHeight="1">
      <c r="A128" s="33"/>
      <c r="B128" s="34"/>
      <c r="C128" s="190" t="s">
        <v>80</v>
      </c>
      <c r="D128" s="190" t="s">
        <v>170</v>
      </c>
      <c r="E128" s="191" t="s">
        <v>476</v>
      </c>
      <c r="F128" s="192" t="s">
        <v>475</v>
      </c>
      <c r="G128" s="193" t="s">
        <v>477</v>
      </c>
      <c r="H128" s="194">
        <v>1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987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479</v>
      </c>
      <c r="F129" s="192" t="s">
        <v>480</v>
      </c>
      <c r="G129" s="193" t="s">
        <v>477</v>
      </c>
      <c r="H129" s="194">
        <v>1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988</v>
      </c>
    </row>
    <row r="130" spans="1:65" s="2" customFormat="1" ht="14.45" customHeight="1">
      <c r="A130" s="33"/>
      <c r="B130" s="34"/>
      <c r="C130" s="190" t="s">
        <v>180</v>
      </c>
      <c r="D130" s="190" t="s">
        <v>170</v>
      </c>
      <c r="E130" s="191" t="s">
        <v>482</v>
      </c>
      <c r="F130" s="192" t="s">
        <v>483</v>
      </c>
      <c r="G130" s="193" t="s">
        <v>477</v>
      </c>
      <c r="H130" s="194">
        <v>1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989</v>
      </c>
    </row>
    <row r="131" spans="1:65" s="2" customFormat="1" ht="14.45" customHeight="1">
      <c r="A131" s="33"/>
      <c r="B131" s="34"/>
      <c r="C131" s="190" t="s">
        <v>175</v>
      </c>
      <c r="D131" s="190" t="s">
        <v>170</v>
      </c>
      <c r="E131" s="191" t="s">
        <v>485</v>
      </c>
      <c r="F131" s="192" t="s">
        <v>486</v>
      </c>
      <c r="G131" s="193" t="s">
        <v>477</v>
      </c>
      <c r="H131" s="194">
        <v>1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990</v>
      </c>
    </row>
    <row r="132" spans="1:65" s="12" customFormat="1" ht="22.9" customHeight="1">
      <c r="B132" s="174"/>
      <c r="C132" s="175"/>
      <c r="D132" s="176" t="s">
        <v>72</v>
      </c>
      <c r="E132" s="188" t="s">
        <v>488</v>
      </c>
      <c r="F132" s="188" t="s">
        <v>489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P133</f>
        <v>0</v>
      </c>
      <c r="Q132" s="182"/>
      <c r="R132" s="183">
        <f>R133</f>
        <v>0</v>
      </c>
      <c r="S132" s="182"/>
      <c r="T132" s="184">
        <f>T133</f>
        <v>0</v>
      </c>
      <c r="AR132" s="185" t="s">
        <v>194</v>
      </c>
      <c r="AT132" s="186" t="s">
        <v>72</v>
      </c>
      <c r="AU132" s="186" t="s">
        <v>80</v>
      </c>
      <c r="AY132" s="185" t="s">
        <v>168</v>
      </c>
      <c r="BK132" s="187">
        <f>BK133</f>
        <v>0</v>
      </c>
    </row>
    <row r="133" spans="1:65" s="2" customFormat="1" ht="14.45" customHeight="1">
      <c r="A133" s="33"/>
      <c r="B133" s="34"/>
      <c r="C133" s="190" t="s">
        <v>194</v>
      </c>
      <c r="D133" s="190" t="s">
        <v>170</v>
      </c>
      <c r="E133" s="191" t="s">
        <v>490</v>
      </c>
      <c r="F133" s="192" t="s">
        <v>491</v>
      </c>
      <c r="G133" s="193" t="s">
        <v>220</v>
      </c>
      <c r="H133" s="194">
        <v>32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991</v>
      </c>
    </row>
    <row r="134" spans="1:65" s="12" customFormat="1" ht="22.9" customHeight="1">
      <c r="B134" s="174"/>
      <c r="C134" s="175"/>
      <c r="D134" s="176" t="s">
        <v>72</v>
      </c>
      <c r="E134" s="188" t="s">
        <v>493</v>
      </c>
      <c r="F134" s="188" t="s">
        <v>494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SUM(P135:P136)</f>
        <v>0</v>
      </c>
      <c r="Q134" s="182"/>
      <c r="R134" s="183">
        <f>SUM(R135:R136)</f>
        <v>0</v>
      </c>
      <c r="S134" s="182"/>
      <c r="T134" s="184">
        <f>SUM(T135:T136)</f>
        <v>0</v>
      </c>
      <c r="AR134" s="185" t="s">
        <v>194</v>
      </c>
      <c r="AT134" s="186" t="s">
        <v>72</v>
      </c>
      <c r="AU134" s="186" t="s">
        <v>80</v>
      </c>
      <c r="AY134" s="185" t="s">
        <v>168</v>
      </c>
      <c r="BK134" s="187">
        <f>SUM(BK135:BK136)</f>
        <v>0</v>
      </c>
    </row>
    <row r="135" spans="1:65" s="2" customFormat="1" ht="14.45" customHeight="1">
      <c r="A135" s="33"/>
      <c r="B135" s="34"/>
      <c r="C135" s="190" t="s">
        <v>198</v>
      </c>
      <c r="D135" s="190" t="s">
        <v>170</v>
      </c>
      <c r="E135" s="191" t="s">
        <v>495</v>
      </c>
      <c r="F135" s="192" t="s">
        <v>494</v>
      </c>
      <c r="G135" s="193" t="s">
        <v>477</v>
      </c>
      <c r="H135" s="194">
        <v>1</v>
      </c>
      <c r="I135" s="195"/>
      <c r="J135" s="196">
        <f>ROUND(I135*H135,2)</f>
        <v>0</v>
      </c>
      <c r="K135" s="192" t="s">
        <v>174</v>
      </c>
      <c r="L135" s="38"/>
      <c r="M135" s="197" t="s">
        <v>1</v>
      </c>
      <c r="N135" s="198" t="s">
        <v>38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175</v>
      </c>
      <c r="AT135" s="201" t="s">
        <v>170</v>
      </c>
      <c r="AU135" s="201" t="s">
        <v>82</v>
      </c>
      <c r="AY135" s="16" t="s">
        <v>168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80</v>
      </c>
      <c r="BK135" s="202">
        <f>ROUND(I135*H135,2)</f>
        <v>0</v>
      </c>
      <c r="BL135" s="16" t="s">
        <v>175</v>
      </c>
      <c r="BM135" s="201" t="s">
        <v>992</v>
      </c>
    </row>
    <row r="136" spans="1:65" s="2" customFormat="1" ht="19.5">
      <c r="A136" s="33"/>
      <c r="B136" s="34"/>
      <c r="C136" s="35"/>
      <c r="D136" s="205" t="s">
        <v>241</v>
      </c>
      <c r="E136" s="35"/>
      <c r="F136" s="236" t="s">
        <v>497</v>
      </c>
      <c r="G136" s="35"/>
      <c r="H136" s="35"/>
      <c r="I136" s="237"/>
      <c r="J136" s="35"/>
      <c r="K136" s="35"/>
      <c r="L136" s="38"/>
      <c r="M136" s="238"/>
      <c r="N136" s="239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241</v>
      </c>
      <c r="AU136" s="16" t="s">
        <v>82</v>
      </c>
    </row>
    <row r="137" spans="1:65" s="12" customFormat="1" ht="22.9" customHeight="1">
      <c r="B137" s="174"/>
      <c r="C137" s="175"/>
      <c r="D137" s="176" t="s">
        <v>72</v>
      </c>
      <c r="E137" s="188" t="s">
        <v>498</v>
      </c>
      <c r="F137" s="188" t="s">
        <v>499</v>
      </c>
      <c r="G137" s="175"/>
      <c r="H137" s="175"/>
      <c r="I137" s="178"/>
      <c r="J137" s="189">
        <f>BK137</f>
        <v>0</v>
      </c>
      <c r="K137" s="175"/>
      <c r="L137" s="180"/>
      <c r="M137" s="181"/>
      <c r="N137" s="182"/>
      <c r="O137" s="182"/>
      <c r="P137" s="183">
        <f>P138</f>
        <v>0</v>
      </c>
      <c r="Q137" s="182"/>
      <c r="R137" s="183">
        <f>R138</f>
        <v>0</v>
      </c>
      <c r="S137" s="182"/>
      <c r="T137" s="184">
        <f>T138</f>
        <v>0</v>
      </c>
      <c r="AR137" s="185" t="s">
        <v>194</v>
      </c>
      <c r="AT137" s="186" t="s">
        <v>72</v>
      </c>
      <c r="AU137" s="186" t="s">
        <v>80</v>
      </c>
      <c r="AY137" s="185" t="s">
        <v>168</v>
      </c>
      <c r="BK137" s="187">
        <f>BK138</f>
        <v>0</v>
      </c>
    </row>
    <row r="138" spans="1:65" s="2" customFormat="1" ht="14.45" customHeight="1">
      <c r="A138" s="33"/>
      <c r="B138" s="34"/>
      <c r="C138" s="190" t="s">
        <v>202</v>
      </c>
      <c r="D138" s="190" t="s">
        <v>170</v>
      </c>
      <c r="E138" s="191" t="s">
        <v>500</v>
      </c>
      <c r="F138" s="192" t="s">
        <v>501</v>
      </c>
      <c r="G138" s="193" t="s">
        <v>477</v>
      </c>
      <c r="H138" s="194">
        <v>1</v>
      </c>
      <c r="I138" s="195"/>
      <c r="J138" s="196">
        <f>ROUND(I138*H138,2)</f>
        <v>0</v>
      </c>
      <c r="K138" s="192" t="s">
        <v>1</v>
      </c>
      <c r="L138" s="38"/>
      <c r="M138" s="240" t="s">
        <v>1</v>
      </c>
      <c r="N138" s="241" t="s">
        <v>38</v>
      </c>
      <c r="O138" s="242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993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i5OnFXUNIf9jNkSNqsyh3JewnLQYgNQQlSeM6tlsXQBMbNUMn7C/q0FHEmMTl/NLPZpYK4wGkGLpyLLX2uQodA==" saltValue="QALbC+EGWQtdtSR43PjglLJNuQnai7G7Qa3JIPhWxkPDReTn+pV88MiYg+S/za/MxAxbWMM3bdXheHRgh6veEA==" spinCount="100000" sheet="1" objects="1" scenarios="1" formatColumns="0" formatRows="0" autoFilter="0"/>
  <autoFilter ref="C124:K13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131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994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995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ROUND((SUM(BE126:BE221)),  2)</f>
        <v>0</v>
      </c>
      <c r="G35" s="33"/>
      <c r="H35" s="33"/>
      <c r="I35" s="129">
        <v>0.21</v>
      </c>
      <c r="J35" s="128">
        <f>ROUND(((SUM(BE126:BE221))*I35),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ROUND((SUM(BF126:BF221)),  2)</f>
        <v>0</v>
      </c>
      <c r="G36" s="33"/>
      <c r="H36" s="33"/>
      <c r="I36" s="129">
        <v>0.15</v>
      </c>
      <c r="J36" s="128">
        <f>ROUND(((SUM(BF126:BF221))*I36),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ROUND((SUM(BG126:BG221)),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ROUND((SUM(BH126:BH221)),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ROUND((SUM(BI126:BI221)),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994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2020/12/7.1/SO 07 - Stavební část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144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145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147</v>
      </c>
      <c r="E101" s="160"/>
      <c r="F101" s="160"/>
      <c r="G101" s="160"/>
      <c r="H101" s="160"/>
      <c r="I101" s="160"/>
      <c r="J101" s="161">
        <f>J141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150</v>
      </c>
      <c r="E102" s="160"/>
      <c r="F102" s="160"/>
      <c r="G102" s="160"/>
      <c r="H102" s="160"/>
      <c r="I102" s="160"/>
      <c r="J102" s="161">
        <f>J159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151</v>
      </c>
      <c r="E103" s="160"/>
      <c r="F103" s="160"/>
      <c r="G103" s="160"/>
      <c r="H103" s="160"/>
      <c r="I103" s="160"/>
      <c r="J103" s="161">
        <f>J209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152</v>
      </c>
      <c r="E104" s="160"/>
      <c r="F104" s="160"/>
      <c r="G104" s="160"/>
      <c r="H104" s="160"/>
      <c r="I104" s="160"/>
      <c r="J104" s="161">
        <f>J216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153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297" t="str">
        <f>E7</f>
        <v>Oprava mostních objektů na trati Litoměřice - Česká Lípa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135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297" t="s">
        <v>994</v>
      </c>
      <c r="F116" s="299"/>
      <c r="G116" s="299"/>
      <c r="H116" s="29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137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0" t="str">
        <f>E11</f>
        <v>2020/12/7.1/SO 07 - Stavební část</v>
      </c>
      <c r="F118" s="299"/>
      <c r="G118" s="299"/>
      <c r="H118" s="29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 xml:space="preserve"> </v>
      </c>
      <c r="G120" s="35"/>
      <c r="H120" s="35"/>
      <c r="I120" s="28" t="s">
        <v>22</v>
      </c>
      <c r="J120" s="65" t="str">
        <f>IF(J14="","",J14)</f>
        <v>14. 7. 2020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5"/>
      <c r="E122" s="35"/>
      <c r="F122" s="26" t="str">
        <f>E17</f>
        <v xml:space="preserve"> </v>
      </c>
      <c r="G122" s="35"/>
      <c r="H122" s="35"/>
      <c r="I122" s="28" t="s">
        <v>29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IF(E20="","",E20)</f>
        <v>Vyplň údaj</v>
      </c>
      <c r="G123" s="35"/>
      <c r="H123" s="35"/>
      <c r="I123" s="28" t="s">
        <v>31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154</v>
      </c>
      <c r="D125" s="166" t="s">
        <v>58</v>
      </c>
      <c r="E125" s="166" t="s">
        <v>54</v>
      </c>
      <c r="F125" s="166" t="s">
        <v>55</v>
      </c>
      <c r="G125" s="166" t="s">
        <v>155</v>
      </c>
      <c r="H125" s="166" t="s">
        <v>156</v>
      </c>
      <c r="I125" s="166" t="s">
        <v>157</v>
      </c>
      <c r="J125" s="166" t="s">
        <v>141</v>
      </c>
      <c r="K125" s="167" t="s">
        <v>158</v>
      </c>
      <c r="L125" s="168"/>
      <c r="M125" s="74" t="s">
        <v>1</v>
      </c>
      <c r="N125" s="75" t="s">
        <v>37</v>
      </c>
      <c r="O125" s="75" t="s">
        <v>159</v>
      </c>
      <c r="P125" s="75" t="s">
        <v>160</v>
      </c>
      <c r="Q125" s="75" t="s">
        <v>161</v>
      </c>
      <c r="R125" s="75" t="s">
        <v>162</v>
      </c>
      <c r="S125" s="75" t="s">
        <v>163</v>
      </c>
      <c r="T125" s="76" t="s">
        <v>164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165</v>
      </c>
      <c r="D126" s="35"/>
      <c r="E126" s="35"/>
      <c r="F126" s="35"/>
      <c r="G126" s="35"/>
      <c r="H126" s="35"/>
      <c r="I126" s="35"/>
      <c r="J126" s="169">
        <f>BK126</f>
        <v>0</v>
      </c>
      <c r="K126" s="35"/>
      <c r="L126" s="38"/>
      <c r="M126" s="77"/>
      <c r="N126" s="170"/>
      <c r="O126" s="78"/>
      <c r="P126" s="171">
        <f>P127</f>
        <v>0</v>
      </c>
      <c r="Q126" s="78"/>
      <c r="R126" s="171">
        <f>R127</f>
        <v>16.128909408000002</v>
      </c>
      <c r="S126" s="78"/>
      <c r="T126" s="172">
        <f>T127</f>
        <v>14.671080000000002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72</v>
      </c>
      <c r="AU126" s="16" t="s">
        <v>143</v>
      </c>
      <c r="BK126" s="173">
        <f>BK127</f>
        <v>0</v>
      </c>
    </row>
    <row r="127" spans="1:63" s="12" customFormat="1" ht="25.9" customHeight="1">
      <c r="B127" s="174"/>
      <c r="C127" s="175"/>
      <c r="D127" s="176" t="s">
        <v>72</v>
      </c>
      <c r="E127" s="177" t="s">
        <v>166</v>
      </c>
      <c r="F127" s="177" t="s">
        <v>167</v>
      </c>
      <c r="G127" s="175"/>
      <c r="H127" s="175"/>
      <c r="I127" s="178"/>
      <c r="J127" s="179">
        <f>BK127</f>
        <v>0</v>
      </c>
      <c r="K127" s="175"/>
      <c r="L127" s="180"/>
      <c r="M127" s="181"/>
      <c r="N127" s="182"/>
      <c r="O127" s="182"/>
      <c r="P127" s="183">
        <f>P128+P141+P159+P209+P216</f>
        <v>0</v>
      </c>
      <c r="Q127" s="182"/>
      <c r="R127" s="183">
        <f>R128+R141+R159+R209+R216</f>
        <v>16.128909408000002</v>
      </c>
      <c r="S127" s="182"/>
      <c r="T127" s="184">
        <f>T128+T141+T159+T209+T216</f>
        <v>14.671080000000002</v>
      </c>
      <c r="AR127" s="185" t="s">
        <v>80</v>
      </c>
      <c r="AT127" s="186" t="s">
        <v>72</v>
      </c>
      <c r="AU127" s="186" t="s">
        <v>73</v>
      </c>
      <c r="AY127" s="185" t="s">
        <v>168</v>
      </c>
      <c r="BK127" s="187">
        <f>BK128+BK141+BK159+BK209+BK216</f>
        <v>0</v>
      </c>
    </row>
    <row r="128" spans="1:63" s="12" customFormat="1" ht="22.9" customHeight="1">
      <c r="B128" s="174"/>
      <c r="C128" s="175"/>
      <c r="D128" s="176" t="s">
        <v>72</v>
      </c>
      <c r="E128" s="188" t="s">
        <v>80</v>
      </c>
      <c r="F128" s="188" t="s">
        <v>169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SUM(P129:P140)</f>
        <v>0</v>
      </c>
      <c r="Q128" s="182"/>
      <c r="R128" s="183">
        <f>SUM(R129:R140)</f>
        <v>0</v>
      </c>
      <c r="S128" s="182"/>
      <c r="T128" s="184">
        <f>SUM(T129:T140)</f>
        <v>0</v>
      </c>
      <c r="AR128" s="185" t="s">
        <v>80</v>
      </c>
      <c r="AT128" s="186" t="s">
        <v>72</v>
      </c>
      <c r="AU128" s="186" t="s">
        <v>80</v>
      </c>
      <c r="AY128" s="185" t="s">
        <v>168</v>
      </c>
      <c r="BK128" s="187">
        <f>SUM(BK129:BK140)</f>
        <v>0</v>
      </c>
    </row>
    <row r="129" spans="1:65" s="2" customFormat="1" ht="24.2" customHeight="1">
      <c r="A129" s="33"/>
      <c r="B129" s="34"/>
      <c r="C129" s="190" t="s">
        <v>80</v>
      </c>
      <c r="D129" s="190" t="s">
        <v>170</v>
      </c>
      <c r="E129" s="191" t="s">
        <v>171</v>
      </c>
      <c r="F129" s="192" t="s">
        <v>172</v>
      </c>
      <c r="G129" s="193" t="s">
        <v>173</v>
      </c>
      <c r="H129" s="194">
        <v>20</v>
      </c>
      <c r="I129" s="195"/>
      <c r="J129" s="196">
        <f>ROUND(I129*H129,2)</f>
        <v>0</v>
      </c>
      <c r="K129" s="192" t="s">
        <v>1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996</v>
      </c>
    </row>
    <row r="130" spans="1:65" s="2" customFormat="1" ht="14.45" customHeight="1">
      <c r="A130" s="33"/>
      <c r="B130" s="34"/>
      <c r="C130" s="190" t="s">
        <v>82</v>
      </c>
      <c r="D130" s="190" t="s">
        <v>170</v>
      </c>
      <c r="E130" s="191" t="s">
        <v>177</v>
      </c>
      <c r="F130" s="192" t="s">
        <v>178</v>
      </c>
      <c r="G130" s="193" t="s">
        <v>173</v>
      </c>
      <c r="H130" s="194">
        <v>20</v>
      </c>
      <c r="I130" s="195"/>
      <c r="J130" s="196">
        <f>ROUND(I130*H130,2)</f>
        <v>0</v>
      </c>
      <c r="K130" s="192" t="s">
        <v>1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997</v>
      </c>
    </row>
    <row r="131" spans="1:65" s="2" customFormat="1" ht="37.9" customHeight="1">
      <c r="A131" s="33"/>
      <c r="B131" s="34"/>
      <c r="C131" s="190" t="s">
        <v>180</v>
      </c>
      <c r="D131" s="190" t="s">
        <v>170</v>
      </c>
      <c r="E131" s="191" t="s">
        <v>181</v>
      </c>
      <c r="F131" s="192" t="s">
        <v>182</v>
      </c>
      <c r="G131" s="193" t="s">
        <v>183</v>
      </c>
      <c r="H131" s="194">
        <v>3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998</v>
      </c>
    </row>
    <row r="132" spans="1:65" s="13" customFormat="1" ht="11.25">
      <c r="B132" s="203"/>
      <c r="C132" s="204"/>
      <c r="D132" s="205" t="s">
        <v>185</v>
      </c>
      <c r="E132" s="206" t="s">
        <v>1</v>
      </c>
      <c r="F132" s="207" t="s">
        <v>999</v>
      </c>
      <c r="G132" s="204"/>
      <c r="H132" s="208">
        <v>3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185</v>
      </c>
      <c r="AU132" s="214" t="s">
        <v>82</v>
      </c>
      <c r="AV132" s="13" t="s">
        <v>82</v>
      </c>
      <c r="AW132" s="13" t="s">
        <v>30</v>
      </c>
      <c r="AX132" s="13" t="s">
        <v>73</v>
      </c>
      <c r="AY132" s="214" t="s">
        <v>168</v>
      </c>
    </row>
    <row r="133" spans="1:65" s="14" customFormat="1" ht="11.25">
      <c r="B133" s="215"/>
      <c r="C133" s="216"/>
      <c r="D133" s="205" t="s">
        <v>185</v>
      </c>
      <c r="E133" s="217" t="s">
        <v>1</v>
      </c>
      <c r="F133" s="218" t="s">
        <v>189</v>
      </c>
      <c r="G133" s="216"/>
      <c r="H133" s="219">
        <v>3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185</v>
      </c>
      <c r="AU133" s="225" t="s">
        <v>82</v>
      </c>
      <c r="AV133" s="14" t="s">
        <v>175</v>
      </c>
      <c r="AW133" s="14" t="s">
        <v>30</v>
      </c>
      <c r="AX133" s="14" t="s">
        <v>80</v>
      </c>
      <c r="AY133" s="225" t="s">
        <v>168</v>
      </c>
    </row>
    <row r="134" spans="1:65" s="2" customFormat="1" ht="24.2" customHeight="1">
      <c r="A134" s="33"/>
      <c r="B134" s="34"/>
      <c r="C134" s="190" t="s">
        <v>175</v>
      </c>
      <c r="D134" s="190" t="s">
        <v>170</v>
      </c>
      <c r="E134" s="191" t="s">
        <v>199</v>
      </c>
      <c r="F134" s="192" t="s">
        <v>200</v>
      </c>
      <c r="G134" s="193" t="s">
        <v>183</v>
      </c>
      <c r="H134" s="194">
        <v>6.6</v>
      </c>
      <c r="I134" s="195"/>
      <c r="J134" s="196">
        <f>ROUND(I134*H134,2)</f>
        <v>0</v>
      </c>
      <c r="K134" s="192" t="s">
        <v>174</v>
      </c>
      <c r="L134" s="38"/>
      <c r="M134" s="197" t="s">
        <v>1</v>
      </c>
      <c r="N134" s="198" t="s">
        <v>38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175</v>
      </c>
      <c r="AT134" s="201" t="s">
        <v>170</v>
      </c>
      <c r="AU134" s="201" t="s">
        <v>82</v>
      </c>
      <c r="AY134" s="16" t="s">
        <v>168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80</v>
      </c>
      <c r="BK134" s="202">
        <f>ROUND(I134*H134,2)</f>
        <v>0</v>
      </c>
      <c r="BL134" s="16" t="s">
        <v>175</v>
      </c>
      <c r="BM134" s="201" t="s">
        <v>1000</v>
      </c>
    </row>
    <row r="135" spans="1:65" s="13" customFormat="1" ht="11.25">
      <c r="B135" s="203"/>
      <c r="C135" s="204"/>
      <c r="D135" s="205" t="s">
        <v>185</v>
      </c>
      <c r="E135" s="206" t="s">
        <v>1</v>
      </c>
      <c r="F135" s="207" t="s">
        <v>1001</v>
      </c>
      <c r="G135" s="204"/>
      <c r="H135" s="208">
        <v>6.6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185</v>
      </c>
      <c r="AU135" s="214" t="s">
        <v>82</v>
      </c>
      <c r="AV135" s="13" t="s">
        <v>82</v>
      </c>
      <c r="AW135" s="13" t="s">
        <v>30</v>
      </c>
      <c r="AX135" s="13" t="s">
        <v>80</v>
      </c>
      <c r="AY135" s="214" t="s">
        <v>168</v>
      </c>
    </row>
    <row r="136" spans="1:65" s="2" customFormat="1" ht="24.2" customHeight="1">
      <c r="A136" s="33"/>
      <c r="B136" s="34"/>
      <c r="C136" s="190" t="s">
        <v>194</v>
      </c>
      <c r="D136" s="190" t="s">
        <v>170</v>
      </c>
      <c r="E136" s="191" t="s">
        <v>203</v>
      </c>
      <c r="F136" s="192" t="s">
        <v>204</v>
      </c>
      <c r="G136" s="193" t="s">
        <v>173</v>
      </c>
      <c r="H136" s="194">
        <v>33</v>
      </c>
      <c r="I136" s="195"/>
      <c r="J136" s="196">
        <f>ROUND(I136*H136,2)</f>
        <v>0</v>
      </c>
      <c r="K136" s="192" t="s">
        <v>174</v>
      </c>
      <c r="L136" s="38"/>
      <c r="M136" s="197" t="s">
        <v>1</v>
      </c>
      <c r="N136" s="198" t="s">
        <v>38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175</v>
      </c>
      <c r="AT136" s="201" t="s">
        <v>170</v>
      </c>
      <c r="AU136" s="201" t="s">
        <v>82</v>
      </c>
      <c r="AY136" s="16" t="s">
        <v>168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80</v>
      </c>
      <c r="BK136" s="202">
        <f>ROUND(I136*H136,2)</f>
        <v>0</v>
      </c>
      <c r="BL136" s="16" t="s">
        <v>175</v>
      </c>
      <c r="BM136" s="201" t="s">
        <v>1002</v>
      </c>
    </row>
    <row r="137" spans="1:65" s="13" customFormat="1" ht="11.25">
      <c r="B137" s="203"/>
      <c r="C137" s="204"/>
      <c r="D137" s="205" t="s">
        <v>185</v>
      </c>
      <c r="E137" s="206" t="s">
        <v>1</v>
      </c>
      <c r="F137" s="207" t="s">
        <v>1003</v>
      </c>
      <c r="G137" s="204"/>
      <c r="H137" s="208">
        <v>33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185</v>
      </c>
      <c r="AU137" s="214" t="s">
        <v>82</v>
      </c>
      <c r="AV137" s="13" t="s">
        <v>82</v>
      </c>
      <c r="AW137" s="13" t="s">
        <v>30</v>
      </c>
      <c r="AX137" s="13" t="s">
        <v>80</v>
      </c>
      <c r="AY137" s="214" t="s">
        <v>168</v>
      </c>
    </row>
    <row r="138" spans="1:65" s="2" customFormat="1" ht="24.2" customHeight="1">
      <c r="A138" s="33"/>
      <c r="B138" s="34"/>
      <c r="C138" s="190" t="s">
        <v>198</v>
      </c>
      <c r="D138" s="190" t="s">
        <v>170</v>
      </c>
      <c r="E138" s="191" t="s">
        <v>208</v>
      </c>
      <c r="F138" s="192" t="s">
        <v>209</v>
      </c>
      <c r="G138" s="193" t="s">
        <v>173</v>
      </c>
      <c r="H138" s="194">
        <v>33</v>
      </c>
      <c r="I138" s="195"/>
      <c r="J138" s="196">
        <f>ROUND(I138*H138,2)</f>
        <v>0</v>
      </c>
      <c r="K138" s="192" t="s">
        <v>174</v>
      </c>
      <c r="L138" s="38"/>
      <c r="M138" s="197" t="s">
        <v>1</v>
      </c>
      <c r="N138" s="198" t="s">
        <v>38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1004</v>
      </c>
    </row>
    <row r="139" spans="1:65" s="2" customFormat="1" ht="24.2" customHeight="1">
      <c r="A139" s="33"/>
      <c r="B139" s="34"/>
      <c r="C139" s="190" t="s">
        <v>202</v>
      </c>
      <c r="D139" s="190" t="s">
        <v>170</v>
      </c>
      <c r="E139" s="191" t="s">
        <v>212</v>
      </c>
      <c r="F139" s="192" t="s">
        <v>213</v>
      </c>
      <c r="G139" s="193" t="s">
        <v>183</v>
      </c>
      <c r="H139" s="194">
        <v>3.6</v>
      </c>
      <c r="I139" s="195"/>
      <c r="J139" s="196">
        <f>ROUND(I139*H139,2)</f>
        <v>0</v>
      </c>
      <c r="K139" s="192" t="s">
        <v>174</v>
      </c>
      <c r="L139" s="38"/>
      <c r="M139" s="197" t="s">
        <v>1</v>
      </c>
      <c r="N139" s="198" t="s">
        <v>38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175</v>
      </c>
      <c r="AT139" s="201" t="s">
        <v>170</v>
      </c>
      <c r="AU139" s="201" t="s">
        <v>82</v>
      </c>
      <c r="AY139" s="16" t="s">
        <v>168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80</v>
      </c>
      <c r="BK139" s="202">
        <f>ROUND(I139*H139,2)</f>
        <v>0</v>
      </c>
      <c r="BL139" s="16" t="s">
        <v>175</v>
      </c>
      <c r="BM139" s="201" t="s">
        <v>1005</v>
      </c>
    </row>
    <row r="140" spans="1:65" s="13" customFormat="1" ht="11.25">
      <c r="B140" s="203"/>
      <c r="C140" s="204"/>
      <c r="D140" s="205" t="s">
        <v>185</v>
      </c>
      <c r="E140" s="206" t="s">
        <v>1</v>
      </c>
      <c r="F140" s="207" t="s">
        <v>951</v>
      </c>
      <c r="G140" s="204"/>
      <c r="H140" s="208">
        <v>3.6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185</v>
      </c>
      <c r="AU140" s="214" t="s">
        <v>82</v>
      </c>
      <c r="AV140" s="13" t="s">
        <v>82</v>
      </c>
      <c r="AW140" s="13" t="s">
        <v>30</v>
      </c>
      <c r="AX140" s="13" t="s">
        <v>80</v>
      </c>
      <c r="AY140" s="214" t="s">
        <v>168</v>
      </c>
    </row>
    <row r="141" spans="1:65" s="12" customFormat="1" ht="22.9" customHeight="1">
      <c r="B141" s="174"/>
      <c r="C141" s="175"/>
      <c r="D141" s="176" t="s">
        <v>72</v>
      </c>
      <c r="E141" s="188" t="s">
        <v>180</v>
      </c>
      <c r="F141" s="188" t="s">
        <v>245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SUM(P142:P158)</f>
        <v>0</v>
      </c>
      <c r="Q141" s="182"/>
      <c r="R141" s="183">
        <f>SUM(R142:R158)</f>
        <v>5.3797967360000003</v>
      </c>
      <c r="S141" s="182"/>
      <c r="T141" s="184">
        <f>SUM(T142:T158)</f>
        <v>0</v>
      </c>
      <c r="AR141" s="185" t="s">
        <v>80</v>
      </c>
      <c r="AT141" s="186" t="s">
        <v>72</v>
      </c>
      <c r="AU141" s="186" t="s">
        <v>80</v>
      </c>
      <c r="AY141" s="185" t="s">
        <v>168</v>
      </c>
      <c r="BK141" s="187">
        <f>SUM(BK142:BK158)</f>
        <v>0</v>
      </c>
    </row>
    <row r="142" spans="1:65" s="2" customFormat="1" ht="24.2" customHeight="1">
      <c r="A142" s="33"/>
      <c r="B142" s="34"/>
      <c r="C142" s="190" t="s">
        <v>207</v>
      </c>
      <c r="D142" s="190" t="s">
        <v>170</v>
      </c>
      <c r="E142" s="191" t="s">
        <v>247</v>
      </c>
      <c r="F142" s="192" t="s">
        <v>248</v>
      </c>
      <c r="G142" s="193" t="s">
        <v>249</v>
      </c>
      <c r="H142" s="194">
        <v>12</v>
      </c>
      <c r="I142" s="195"/>
      <c r="J142" s="196">
        <f>ROUND(I142*H142,2)</f>
        <v>0</v>
      </c>
      <c r="K142" s="192" t="s">
        <v>174</v>
      </c>
      <c r="L142" s="38"/>
      <c r="M142" s="197" t="s">
        <v>1</v>
      </c>
      <c r="N142" s="198" t="s">
        <v>38</v>
      </c>
      <c r="O142" s="70"/>
      <c r="P142" s="199">
        <f>O142*H142</f>
        <v>0</v>
      </c>
      <c r="Q142" s="199">
        <v>1.1868E-3</v>
      </c>
      <c r="R142" s="199">
        <f>Q142*H142</f>
        <v>1.42416E-2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175</v>
      </c>
      <c r="AT142" s="201" t="s">
        <v>170</v>
      </c>
      <c r="AU142" s="201" t="s">
        <v>82</v>
      </c>
      <c r="AY142" s="16" t="s">
        <v>168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80</v>
      </c>
      <c r="BK142" s="202">
        <f>ROUND(I142*H142,2)</f>
        <v>0</v>
      </c>
      <c r="BL142" s="16" t="s">
        <v>175</v>
      </c>
      <c r="BM142" s="201" t="s">
        <v>1006</v>
      </c>
    </row>
    <row r="143" spans="1:65" s="2" customFormat="1" ht="19.5">
      <c r="A143" s="33"/>
      <c r="B143" s="34"/>
      <c r="C143" s="35"/>
      <c r="D143" s="205" t="s">
        <v>241</v>
      </c>
      <c r="E143" s="35"/>
      <c r="F143" s="236" t="s">
        <v>251</v>
      </c>
      <c r="G143" s="35"/>
      <c r="H143" s="35"/>
      <c r="I143" s="237"/>
      <c r="J143" s="35"/>
      <c r="K143" s="35"/>
      <c r="L143" s="38"/>
      <c r="M143" s="238"/>
      <c r="N143" s="239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241</v>
      </c>
      <c r="AU143" s="16" t="s">
        <v>82</v>
      </c>
    </row>
    <row r="144" spans="1:65" s="13" customFormat="1" ht="11.25">
      <c r="B144" s="203"/>
      <c r="C144" s="204"/>
      <c r="D144" s="205" t="s">
        <v>185</v>
      </c>
      <c r="E144" s="206" t="s">
        <v>1</v>
      </c>
      <c r="F144" s="207" t="s">
        <v>1007</v>
      </c>
      <c r="G144" s="204"/>
      <c r="H144" s="208">
        <v>12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185</v>
      </c>
      <c r="AU144" s="214" t="s">
        <v>82</v>
      </c>
      <c r="AV144" s="13" t="s">
        <v>82</v>
      </c>
      <c r="AW144" s="13" t="s">
        <v>30</v>
      </c>
      <c r="AX144" s="13" t="s">
        <v>80</v>
      </c>
      <c r="AY144" s="214" t="s">
        <v>168</v>
      </c>
    </row>
    <row r="145" spans="1:65" s="2" customFormat="1" ht="24.2" customHeight="1">
      <c r="A145" s="33"/>
      <c r="B145" s="34"/>
      <c r="C145" s="226" t="s">
        <v>211</v>
      </c>
      <c r="D145" s="226" t="s">
        <v>224</v>
      </c>
      <c r="E145" s="227" t="s">
        <v>253</v>
      </c>
      <c r="F145" s="228" t="s">
        <v>254</v>
      </c>
      <c r="G145" s="229" t="s">
        <v>227</v>
      </c>
      <c r="H145" s="230">
        <v>8.5999999999999993E-2</v>
      </c>
      <c r="I145" s="231"/>
      <c r="J145" s="232">
        <f>ROUND(I145*H145,2)</f>
        <v>0</v>
      </c>
      <c r="K145" s="228" t="s">
        <v>174</v>
      </c>
      <c r="L145" s="233"/>
      <c r="M145" s="234" t="s">
        <v>1</v>
      </c>
      <c r="N145" s="235" t="s">
        <v>38</v>
      </c>
      <c r="O145" s="70"/>
      <c r="P145" s="199">
        <f>O145*H145</f>
        <v>0</v>
      </c>
      <c r="Q145" s="199">
        <v>1</v>
      </c>
      <c r="R145" s="199">
        <f>Q145*H145</f>
        <v>8.5999999999999993E-2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207</v>
      </c>
      <c r="AT145" s="201" t="s">
        <v>224</v>
      </c>
      <c r="AU145" s="201" t="s">
        <v>82</v>
      </c>
      <c r="AY145" s="16" t="s">
        <v>168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80</v>
      </c>
      <c r="BK145" s="202">
        <f>ROUND(I145*H145,2)</f>
        <v>0</v>
      </c>
      <c r="BL145" s="16" t="s">
        <v>175</v>
      </c>
      <c r="BM145" s="201" t="s">
        <v>1008</v>
      </c>
    </row>
    <row r="146" spans="1:65" s="2" customFormat="1" ht="19.5">
      <c r="A146" s="33"/>
      <c r="B146" s="34"/>
      <c r="C146" s="35"/>
      <c r="D146" s="205" t="s">
        <v>241</v>
      </c>
      <c r="E146" s="35"/>
      <c r="F146" s="236" t="s">
        <v>256</v>
      </c>
      <c r="G146" s="35"/>
      <c r="H146" s="35"/>
      <c r="I146" s="237"/>
      <c r="J146" s="35"/>
      <c r="K146" s="35"/>
      <c r="L146" s="38"/>
      <c r="M146" s="238"/>
      <c r="N146" s="239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241</v>
      </c>
      <c r="AU146" s="16" t="s">
        <v>82</v>
      </c>
    </row>
    <row r="147" spans="1:65" s="13" customFormat="1" ht="11.25">
      <c r="B147" s="203"/>
      <c r="C147" s="204"/>
      <c r="D147" s="205" t="s">
        <v>185</v>
      </c>
      <c r="E147" s="206" t="s">
        <v>1</v>
      </c>
      <c r="F147" s="207" t="s">
        <v>257</v>
      </c>
      <c r="G147" s="204"/>
      <c r="H147" s="208">
        <v>8.5999999999999993E-2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185</v>
      </c>
      <c r="AU147" s="214" t="s">
        <v>82</v>
      </c>
      <c r="AV147" s="13" t="s">
        <v>82</v>
      </c>
      <c r="AW147" s="13" t="s">
        <v>30</v>
      </c>
      <c r="AX147" s="13" t="s">
        <v>80</v>
      </c>
      <c r="AY147" s="214" t="s">
        <v>168</v>
      </c>
    </row>
    <row r="148" spans="1:65" s="2" customFormat="1" ht="14.45" customHeight="1">
      <c r="A148" s="33"/>
      <c r="B148" s="34"/>
      <c r="C148" s="190" t="s">
        <v>217</v>
      </c>
      <c r="D148" s="190" t="s">
        <v>170</v>
      </c>
      <c r="E148" s="191" t="s">
        <v>259</v>
      </c>
      <c r="F148" s="192" t="s">
        <v>260</v>
      </c>
      <c r="G148" s="193" t="s">
        <v>183</v>
      </c>
      <c r="H148" s="194">
        <v>1.8</v>
      </c>
      <c r="I148" s="195"/>
      <c r="J148" s="196">
        <f>ROUND(I148*H148,2)</f>
        <v>0</v>
      </c>
      <c r="K148" s="192" t="s">
        <v>174</v>
      </c>
      <c r="L148" s="38"/>
      <c r="M148" s="197" t="s">
        <v>1</v>
      </c>
      <c r="N148" s="198" t="s">
        <v>38</v>
      </c>
      <c r="O148" s="70"/>
      <c r="P148" s="199">
        <f>O148*H148</f>
        <v>0</v>
      </c>
      <c r="Q148" s="199">
        <v>2.4778600000000002</v>
      </c>
      <c r="R148" s="199">
        <f>Q148*H148</f>
        <v>4.4601480000000002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175</v>
      </c>
      <c r="AT148" s="201" t="s">
        <v>170</v>
      </c>
      <c r="AU148" s="201" t="s">
        <v>82</v>
      </c>
      <c r="AY148" s="16" t="s">
        <v>168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80</v>
      </c>
      <c r="BK148" s="202">
        <f>ROUND(I148*H148,2)</f>
        <v>0</v>
      </c>
      <c r="BL148" s="16" t="s">
        <v>175</v>
      </c>
      <c r="BM148" s="201" t="s">
        <v>1009</v>
      </c>
    </row>
    <row r="149" spans="1:65" s="2" customFormat="1" ht="29.25">
      <c r="A149" s="33"/>
      <c r="B149" s="34"/>
      <c r="C149" s="35"/>
      <c r="D149" s="205" t="s">
        <v>241</v>
      </c>
      <c r="E149" s="35"/>
      <c r="F149" s="236" t="s">
        <v>262</v>
      </c>
      <c r="G149" s="35"/>
      <c r="H149" s="35"/>
      <c r="I149" s="237"/>
      <c r="J149" s="35"/>
      <c r="K149" s="35"/>
      <c r="L149" s="38"/>
      <c r="M149" s="238"/>
      <c r="N149" s="239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241</v>
      </c>
      <c r="AU149" s="16" t="s">
        <v>82</v>
      </c>
    </row>
    <row r="150" spans="1:65" s="13" customFormat="1" ht="11.25">
      <c r="B150" s="203"/>
      <c r="C150" s="204"/>
      <c r="D150" s="205" t="s">
        <v>185</v>
      </c>
      <c r="E150" s="206" t="s">
        <v>1</v>
      </c>
      <c r="F150" s="207" t="s">
        <v>1010</v>
      </c>
      <c r="G150" s="204"/>
      <c r="H150" s="208">
        <v>1.8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185</v>
      </c>
      <c r="AU150" s="214" t="s">
        <v>82</v>
      </c>
      <c r="AV150" s="13" t="s">
        <v>82</v>
      </c>
      <c r="AW150" s="13" t="s">
        <v>30</v>
      </c>
      <c r="AX150" s="13" t="s">
        <v>80</v>
      </c>
      <c r="AY150" s="214" t="s">
        <v>168</v>
      </c>
    </row>
    <row r="151" spans="1:65" s="2" customFormat="1" ht="14.45" customHeight="1">
      <c r="A151" s="33"/>
      <c r="B151" s="34"/>
      <c r="C151" s="190" t="s">
        <v>223</v>
      </c>
      <c r="D151" s="190" t="s">
        <v>170</v>
      </c>
      <c r="E151" s="191" t="s">
        <v>265</v>
      </c>
      <c r="F151" s="192" t="s">
        <v>266</v>
      </c>
      <c r="G151" s="193" t="s">
        <v>173</v>
      </c>
      <c r="H151" s="194">
        <v>12</v>
      </c>
      <c r="I151" s="195"/>
      <c r="J151" s="196">
        <f>ROUND(I151*H151,2)</f>
        <v>0</v>
      </c>
      <c r="K151" s="192" t="s">
        <v>174</v>
      </c>
      <c r="L151" s="38"/>
      <c r="M151" s="197" t="s">
        <v>1</v>
      </c>
      <c r="N151" s="198" t="s">
        <v>38</v>
      </c>
      <c r="O151" s="70"/>
      <c r="P151" s="199">
        <f>O151*H151</f>
        <v>0</v>
      </c>
      <c r="Q151" s="199">
        <v>4.1744200000000002E-2</v>
      </c>
      <c r="R151" s="199">
        <f>Q151*H151</f>
        <v>0.5009304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175</v>
      </c>
      <c r="AT151" s="201" t="s">
        <v>170</v>
      </c>
      <c r="AU151" s="201" t="s">
        <v>82</v>
      </c>
      <c r="AY151" s="16" t="s">
        <v>168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80</v>
      </c>
      <c r="BK151" s="202">
        <f>ROUND(I151*H151,2)</f>
        <v>0</v>
      </c>
      <c r="BL151" s="16" t="s">
        <v>175</v>
      </c>
      <c r="BM151" s="201" t="s">
        <v>1011</v>
      </c>
    </row>
    <row r="152" spans="1:65" s="13" customFormat="1" ht="11.25">
      <c r="B152" s="203"/>
      <c r="C152" s="204"/>
      <c r="D152" s="205" t="s">
        <v>185</v>
      </c>
      <c r="E152" s="206" t="s">
        <v>1</v>
      </c>
      <c r="F152" s="207" t="s">
        <v>1012</v>
      </c>
      <c r="G152" s="204"/>
      <c r="H152" s="208">
        <v>12</v>
      </c>
      <c r="I152" s="209"/>
      <c r="J152" s="204"/>
      <c r="K152" s="204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185</v>
      </c>
      <c r="AU152" s="214" t="s">
        <v>82</v>
      </c>
      <c r="AV152" s="13" t="s">
        <v>82</v>
      </c>
      <c r="AW152" s="13" t="s">
        <v>30</v>
      </c>
      <c r="AX152" s="13" t="s">
        <v>80</v>
      </c>
      <c r="AY152" s="214" t="s">
        <v>168</v>
      </c>
    </row>
    <row r="153" spans="1:65" s="2" customFormat="1" ht="14.45" customHeight="1">
      <c r="A153" s="33"/>
      <c r="B153" s="34"/>
      <c r="C153" s="190" t="s">
        <v>230</v>
      </c>
      <c r="D153" s="190" t="s">
        <v>170</v>
      </c>
      <c r="E153" s="191" t="s">
        <v>270</v>
      </c>
      <c r="F153" s="192" t="s">
        <v>271</v>
      </c>
      <c r="G153" s="193" t="s">
        <v>173</v>
      </c>
      <c r="H153" s="194">
        <v>12</v>
      </c>
      <c r="I153" s="195"/>
      <c r="J153" s="196">
        <f>ROUND(I153*H153,2)</f>
        <v>0</v>
      </c>
      <c r="K153" s="192" t="s">
        <v>174</v>
      </c>
      <c r="L153" s="38"/>
      <c r="M153" s="197" t="s">
        <v>1</v>
      </c>
      <c r="N153" s="198" t="s">
        <v>38</v>
      </c>
      <c r="O153" s="70"/>
      <c r="P153" s="199">
        <f>O153*H153</f>
        <v>0</v>
      </c>
      <c r="Q153" s="199">
        <v>1.5E-5</v>
      </c>
      <c r="R153" s="199">
        <f>Q153*H153</f>
        <v>1.8000000000000001E-4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175</v>
      </c>
      <c r="AT153" s="201" t="s">
        <v>170</v>
      </c>
      <c r="AU153" s="201" t="s">
        <v>82</v>
      </c>
      <c r="AY153" s="16" t="s">
        <v>168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80</v>
      </c>
      <c r="BK153" s="202">
        <f>ROUND(I153*H153,2)</f>
        <v>0</v>
      </c>
      <c r="BL153" s="16" t="s">
        <v>175</v>
      </c>
      <c r="BM153" s="201" t="s">
        <v>1013</v>
      </c>
    </row>
    <row r="154" spans="1:65" s="2" customFormat="1" ht="14.45" customHeight="1">
      <c r="A154" s="33"/>
      <c r="B154" s="34"/>
      <c r="C154" s="190" t="s">
        <v>236</v>
      </c>
      <c r="D154" s="190" t="s">
        <v>170</v>
      </c>
      <c r="E154" s="191" t="s">
        <v>274</v>
      </c>
      <c r="F154" s="192" t="s">
        <v>275</v>
      </c>
      <c r="G154" s="193" t="s">
        <v>227</v>
      </c>
      <c r="H154" s="194">
        <v>0.18</v>
      </c>
      <c r="I154" s="195"/>
      <c r="J154" s="196">
        <f>ROUND(I154*H154,2)</f>
        <v>0</v>
      </c>
      <c r="K154" s="192" t="s">
        <v>174</v>
      </c>
      <c r="L154" s="38"/>
      <c r="M154" s="197" t="s">
        <v>1</v>
      </c>
      <c r="N154" s="198" t="s">
        <v>38</v>
      </c>
      <c r="O154" s="70"/>
      <c r="P154" s="199">
        <f>O154*H154</f>
        <v>0</v>
      </c>
      <c r="Q154" s="199">
        <v>1.0487652000000001</v>
      </c>
      <c r="R154" s="199">
        <f>Q154*H154</f>
        <v>0.188777736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175</v>
      </c>
      <c r="AT154" s="201" t="s">
        <v>170</v>
      </c>
      <c r="AU154" s="201" t="s">
        <v>82</v>
      </c>
      <c r="AY154" s="16" t="s">
        <v>168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80</v>
      </c>
      <c r="BK154" s="202">
        <f>ROUND(I154*H154,2)</f>
        <v>0</v>
      </c>
      <c r="BL154" s="16" t="s">
        <v>175</v>
      </c>
      <c r="BM154" s="201" t="s">
        <v>1014</v>
      </c>
    </row>
    <row r="155" spans="1:65" s="13" customFormat="1" ht="11.25">
      <c r="B155" s="203"/>
      <c r="C155" s="204"/>
      <c r="D155" s="205" t="s">
        <v>185</v>
      </c>
      <c r="E155" s="206" t="s">
        <v>1</v>
      </c>
      <c r="F155" s="207" t="s">
        <v>1015</v>
      </c>
      <c r="G155" s="204"/>
      <c r="H155" s="208">
        <v>0.18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185</v>
      </c>
      <c r="AU155" s="214" t="s">
        <v>82</v>
      </c>
      <c r="AV155" s="13" t="s">
        <v>82</v>
      </c>
      <c r="AW155" s="13" t="s">
        <v>30</v>
      </c>
      <c r="AX155" s="13" t="s">
        <v>80</v>
      </c>
      <c r="AY155" s="214" t="s">
        <v>168</v>
      </c>
    </row>
    <row r="156" spans="1:65" s="2" customFormat="1" ht="14.45" customHeight="1">
      <c r="A156" s="33"/>
      <c r="B156" s="34"/>
      <c r="C156" s="190" t="s">
        <v>246</v>
      </c>
      <c r="D156" s="190" t="s">
        <v>170</v>
      </c>
      <c r="E156" s="191" t="s">
        <v>279</v>
      </c>
      <c r="F156" s="192" t="s">
        <v>280</v>
      </c>
      <c r="G156" s="193" t="s">
        <v>183</v>
      </c>
      <c r="H156" s="194">
        <v>1</v>
      </c>
      <c r="I156" s="195"/>
      <c r="J156" s="196">
        <f>ROUND(I156*H156,2)</f>
        <v>0</v>
      </c>
      <c r="K156" s="192" t="s">
        <v>174</v>
      </c>
      <c r="L156" s="38"/>
      <c r="M156" s="197" t="s">
        <v>1</v>
      </c>
      <c r="N156" s="198" t="s">
        <v>38</v>
      </c>
      <c r="O156" s="70"/>
      <c r="P156" s="199">
        <f>O156*H156</f>
        <v>0</v>
      </c>
      <c r="Q156" s="199">
        <v>0.129519</v>
      </c>
      <c r="R156" s="199">
        <f>Q156*H156</f>
        <v>0.129519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175</v>
      </c>
      <c r="AT156" s="201" t="s">
        <v>170</v>
      </c>
      <c r="AU156" s="201" t="s">
        <v>82</v>
      </c>
      <c r="AY156" s="16" t="s">
        <v>168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80</v>
      </c>
      <c r="BK156" s="202">
        <f>ROUND(I156*H156,2)</f>
        <v>0</v>
      </c>
      <c r="BL156" s="16" t="s">
        <v>175</v>
      </c>
      <c r="BM156" s="201" t="s">
        <v>1016</v>
      </c>
    </row>
    <row r="157" spans="1:65" s="2" customFormat="1" ht="19.5">
      <c r="A157" s="33"/>
      <c r="B157" s="34"/>
      <c r="C157" s="35"/>
      <c r="D157" s="205" t="s">
        <v>241</v>
      </c>
      <c r="E157" s="35"/>
      <c r="F157" s="236" t="s">
        <v>282</v>
      </c>
      <c r="G157" s="35"/>
      <c r="H157" s="35"/>
      <c r="I157" s="237"/>
      <c r="J157" s="35"/>
      <c r="K157" s="35"/>
      <c r="L157" s="38"/>
      <c r="M157" s="238"/>
      <c r="N157" s="239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241</v>
      </c>
      <c r="AU157" s="16" t="s">
        <v>82</v>
      </c>
    </row>
    <row r="158" spans="1:65" s="2" customFormat="1" ht="24.2" customHeight="1">
      <c r="A158" s="33"/>
      <c r="B158" s="34"/>
      <c r="C158" s="190" t="s">
        <v>8</v>
      </c>
      <c r="D158" s="190" t="s">
        <v>170</v>
      </c>
      <c r="E158" s="191" t="s">
        <v>283</v>
      </c>
      <c r="F158" s="192" t="s">
        <v>284</v>
      </c>
      <c r="G158" s="193" t="s">
        <v>183</v>
      </c>
      <c r="H158" s="194">
        <v>1</v>
      </c>
      <c r="I158" s="195"/>
      <c r="J158" s="196">
        <f>ROUND(I158*H158,2)</f>
        <v>0</v>
      </c>
      <c r="K158" s="192" t="s">
        <v>174</v>
      </c>
      <c r="L158" s="38"/>
      <c r="M158" s="197" t="s">
        <v>1</v>
      </c>
      <c r="N158" s="198" t="s">
        <v>38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175</v>
      </c>
      <c r="AT158" s="201" t="s">
        <v>170</v>
      </c>
      <c r="AU158" s="201" t="s">
        <v>82</v>
      </c>
      <c r="AY158" s="16" t="s">
        <v>168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80</v>
      </c>
      <c r="BK158" s="202">
        <f>ROUND(I158*H158,2)</f>
        <v>0</v>
      </c>
      <c r="BL158" s="16" t="s">
        <v>175</v>
      </c>
      <c r="BM158" s="201" t="s">
        <v>1017</v>
      </c>
    </row>
    <row r="159" spans="1:65" s="12" customFormat="1" ht="22.9" customHeight="1">
      <c r="B159" s="174"/>
      <c r="C159" s="175"/>
      <c r="D159" s="176" t="s">
        <v>72</v>
      </c>
      <c r="E159" s="188" t="s">
        <v>211</v>
      </c>
      <c r="F159" s="188" t="s">
        <v>317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SUM(P160:P208)</f>
        <v>0</v>
      </c>
      <c r="Q159" s="182"/>
      <c r="R159" s="183">
        <f>SUM(R160:R208)</f>
        <v>10.749112672000003</v>
      </c>
      <c r="S159" s="182"/>
      <c r="T159" s="184">
        <f>SUM(T160:T208)</f>
        <v>14.671080000000002</v>
      </c>
      <c r="AR159" s="185" t="s">
        <v>80</v>
      </c>
      <c r="AT159" s="186" t="s">
        <v>72</v>
      </c>
      <c r="AU159" s="186" t="s">
        <v>80</v>
      </c>
      <c r="AY159" s="185" t="s">
        <v>168</v>
      </c>
      <c r="BK159" s="187">
        <f>SUM(BK160:BK208)</f>
        <v>0</v>
      </c>
    </row>
    <row r="160" spans="1:65" s="2" customFormat="1" ht="14.45" customHeight="1">
      <c r="A160" s="33"/>
      <c r="B160" s="34"/>
      <c r="C160" s="190" t="s">
        <v>258</v>
      </c>
      <c r="D160" s="190" t="s">
        <v>170</v>
      </c>
      <c r="E160" s="191" t="s">
        <v>319</v>
      </c>
      <c r="F160" s="192" t="s">
        <v>320</v>
      </c>
      <c r="G160" s="193" t="s">
        <v>239</v>
      </c>
      <c r="H160" s="194">
        <v>6</v>
      </c>
      <c r="I160" s="195"/>
      <c r="J160" s="196">
        <f>ROUND(I160*H160,2)</f>
        <v>0</v>
      </c>
      <c r="K160" s="192" t="s">
        <v>174</v>
      </c>
      <c r="L160" s="38"/>
      <c r="M160" s="197" t="s">
        <v>1</v>
      </c>
      <c r="N160" s="198" t="s">
        <v>38</v>
      </c>
      <c r="O160" s="70"/>
      <c r="P160" s="199">
        <f>O160*H160</f>
        <v>0</v>
      </c>
      <c r="Q160" s="199">
        <v>1.17E-3</v>
      </c>
      <c r="R160" s="199">
        <f>Q160*H160</f>
        <v>7.0200000000000002E-3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175</v>
      </c>
      <c r="AT160" s="201" t="s">
        <v>170</v>
      </c>
      <c r="AU160" s="201" t="s">
        <v>82</v>
      </c>
      <c r="AY160" s="16" t="s">
        <v>168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80</v>
      </c>
      <c r="BK160" s="202">
        <f>ROUND(I160*H160,2)</f>
        <v>0</v>
      </c>
      <c r="BL160" s="16" t="s">
        <v>175</v>
      </c>
      <c r="BM160" s="201" t="s">
        <v>1018</v>
      </c>
    </row>
    <row r="161" spans="1:65" s="13" customFormat="1" ht="11.25">
      <c r="B161" s="203"/>
      <c r="C161" s="204"/>
      <c r="D161" s="205" t="s">
        <v>185</v>
      </c>
      <c r="E161" s="206" t="s">
        <v>1</v>
      </c>
      <c r="F161" s="207" t="s">
        <v>1019</v>
      </c>
      <c r="G161" s="204"/>
      <c r="H161" s="208">
        <v>6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185</v>
      </c>
      <c r="AU161" s="214" t="s">
        <v>82</v>
      </c>
      <c r="AV161" s="13" t="s">
        <v>82</v>
      </c>
      <c r="AW161" s="13" t="s">
        <v>30</v>
      </c>
      <c r="AX161" s="13" t="s">
        <v>80</v>
      </c>
      <c r="AY161" s="214" t="s">
        <v>168</v>
      </c>
    </row>
    <row r="162" spans="1:65" s="2" customFormat="1" ht="14.45" customHeight="1">
      <c r="A162" s="33"/>
      <c r="B162" s="34"/>
      <c r="C162" s="190" t="s">
        <v>264</v>
      </c>
      <c r="D162" s="190" t="s">
        <v>170</v>
      </c>
      <c r="E162" s="191" t="s">
        <v>324</v>
      </c>
      <c r="F162" s="192" t="s">
        <v>325</v>
      </c>
      <c r="G162" s="193" t="s">
        <v>239</v>
      </c>
      <c r="H162" s="194">
        <v>6</v>
      </c>
      <c r="I162" s="195"/>
      <c r="J162" s="196">
        <f>ROUND(I162*H162,2)</f>
        <v>0</v>
      </c>
      <c r="K162" s="192" t="s">
        <v>174</v>
      </c>
      <c r="L162" s="38"/>
      <c r="M162" s="197" t="s">
        <v>1</v>
      </c>
      <c r="N162" s="198" t="s">
        <v>38</v>
      </c>
      <c r="O162" s="70"/>
      <c r="P162" s="199">
        <f>O162*H162</f>
        <v>0</v>
      </c>
      <c r="Q162" s="199">
        <v>5.8049999999999996E-4</v>
      </c>
      <c r="R162" s="199">
        <f>Q162*H162</f>
        <v>3.483E-3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175</v>
      </c>
      <c r="AT162" s="201" t="s">
        <v>170</v>
      </c>
      <c r="AU162" s="201" t="s">
        <v>82</v>
      </c>
      <c r="AY162" s="16" t="s">
        <v>168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80</v>
      </c>
      <c r="BK162" s="202">
        <f>ROUND(I162*H162,2)</f>
        <v>0</v>
      </c>
      <c r="BL162" s="16" t="s">
        <v>175</v>
      </c>
      <c r="BM162" s="201" t="s">
        <v>1020</v>
      </c>
    </row>
    <row r="163" spans="1:65" s="2" customFormat="1" ht="24.2" customHeight="1">
      <c r="A163" s="33"/>
      <c r="B163" s="34"/>
      <c r="C163" s="226" t="s">
        <v>269</v>
      </c>
      <c r="D163" s="226" t="s">
        <v>224</v>
      </c>
      <c r="E163" s="227" t="s">
        <v>328</v>
      </c>
      <c r="F163" s="228" t="s">
        <v>329</v>
      </c>
      <c r="G163" s="229" t="s">
        <v>227</v>
      </c>
      <c r="H163" s="230">
        <v>0.127</v>
      </c>
      <c r="I163" s="231"/>
      <c r="J163" s="232">
        <f>ROUND(I163*H163,2)</f>
        <v>0</v>
      </c>
      <c r="K163" s="228" t="s">
        <v>174</v>
      </c>
      <c r="L163" s="233"/>
      <c r="M163" s="234" t="s">
        <v>1</v>
      </c>
      <c r="N163" s="235" t="s">
        <v>38</v>
      </c>
      <c r="O163" s="70"/>
      <c r="P163" s="199">
        <f>O163*H163</f>
        <v>0</v>
      </c>
      <c r="Q163" s="199">
        <v>1</v>
      </c>
      <c r="R163" s="199">
        <f>Q163*H163</f>
        <v>0.127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207</v>
      </c>
      <c r="AT163" s="201" t="s">
        <v>224</v>
      </c>
      <c r="AU163" s="201" t="s">
        <v>82</v>
      </c>
      <c r="AY163" s="16" t="s">
        <v>168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80</v>
      </c>
      <c r="BK163" s="202">
        <f>ROUND(I163*H163,2)</f>
        <v>0</v>
      </c>
      <c r="BL163" s="16" t="s">
        <v>175</v>
      </c>
      <c r="BM163" s="201" t="s">
        <v>1021</v>
      </c>
    </row>
    <row r="164" spans="1:65" s="13" customFormat="1" ht="11.25">
      <c r="B164" s="203"/>
      <c r="C164" s="204"/>
      <c r="D164" s="205" t="s">
        <v>185</v>
      </c>
      <c r="E164" s="206" t="s">
        <v>1</v>
      </c>
      <c r="F164" s="207" t="s">
        <v>1022</v>
      </c>
      <c r="G164" s="204"/>
      <c r="H164" s="208">
        <v>0.127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185</v>
      </c>
      <c r="AU164" s="214" t="s">
        <v>82</v>
      </c>
      <c r="AV164" s="13" t="s">
        <v>82</v>
      </c>
      <c r="AW164" s="13" t="s">
        <v>30</v>
      </c>
      <c r="AX164" s="13" t="s">
        <v>80</v>
      </c>
      <c r="AY164" s="214" t="s">
        <v>168</v>
      </c>
    </row>
    <row r="165" spans="1:65" s="2" customFormat="1" ht="24.2" customHeight="1">
      <c r="A165" s="33"/>
      <c r="B165" s="34"/>
      <c r="C165" s="226" t="s">
        <v>273</v>
      </c>
      <c r="D165" s="226" t="s">
        <v>224</v>
      </c>
      <c r="E165" s="227" t="s">
        <v>333</v>
      </c>
      <c r="F165" s="228" t="s">
        <v>334</v>
      </c>
      <c r="G165" s="229" t="s">
        <v>227</v>
      </c>
      <c r="H165" s="230">
        <v>0.13300000000000001</v>
      </c>
      <c r="I165" s="231"/>
      <c r="J165" s="232">
        <f>ROUND(I165*H165,2)</f>
        <v>0</v>
      </c>
      <c r="K165" s="228" t="s">
        <v>174</v>
      </c>
      <c r="L165" s="233"/>
      <c r="M165" s="234" t="s">
        <v>1</v>
      </c>
      <c r="N165" s="235" t="s">
        <v>38</v>
      </c>
      <c r="O165" s="70"/>
      <c r="P165" s="199">
        <f>O165*H165</f>
        <v>0</v>
      </c>
      <c r="Q165" s="199">
        <v>1</v>
      </c>
      <c r="R165" s="199">
        <f>Q165*H165</f>
        <v>0.13300000000000001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207</v>
      </c>
      <c r="AT165" s="201" t="s">
        <v>224</v>
      </c>
      <c r="AU165" s="201" t="s">
        <v>82</v>
      </c>
      <c r="AY165" s="16" t="s">
        <v>168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80</v>
      </c>
      <c r="BK165" s="202">
        <f>ROUND(I165*H165,2)</f>
        <v>0</v>
      </c>
      <c r="BL165" s="16" t="s">
        <v>175</v>
      </c>
      <c r="BM165" s="201" t="s">
        <v>1023</v>
      </c>
    </row>
    <row r="166" spans="1:65" s="2" customFormat="1" ht="19.5">
      <c r="A166" s="33"/>
      <c r="B166" s="34"/>
      <c r="C166" s="35"/>
      <c r="D166" s="205" t="s">
        <v>241</v>
      </c>
      <c r="E166" s="35"/>
      <c r="F166" s="236" t="s">
        <v>336</v>
      </c>
      <c r="G166" s="35"/>
      <c r="H166" s="35"/>
      <c r="I166" s="237"/>
      <c r="J166" s="35"/>
      <c r="K166" s="35"/>
      <c r="L166" s="38"/>
      <c r="M166" s="238"/>
      <c r="N166" s="239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241</v>
      </c>
      <c r="AU166" s="16" t="s">
        <v>82</v>
      </c>
    </row>
    <row r="167" spans="1:65" s="13" customFormat="1" ht="11.25">
      <c r="B167" s="203"/>
      <c r="C167" s="204"/>
      <c r="D167" s="205" t="s">
        <v>185</v>
      </c>
      <c r="E167" s="206" t="s">
        <v>1</v>
      </c>
      <c r="F167" s="207" t="s">
        <v>1024</v>
      </c>
      <c r="G167" s="204"/>
      <c r="H167" s="208">
        <v>0.13300000000000001</v>
      </c>
      <c r="I167" s="209"/>
      <c r="J167" s="204"/>
      <c r="K167" s="204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185</v>
      </c>
      <c r="AU167" s="214" t="s">
        <v>82</v>
      </c>
      <c r="AV167" s="13" t="s">
        <v>82</v>
      </c>
      <c r="AW167" s="13" t="s">
        <v>30</v>
      </c>
      <c r="AX167" s="13" t="s">
        <v>80</v>
      </c>
      <c r="AY167" s="214" t="s">
        <v>168</v>
      </c>
    </row>
    <row r="168" spans="1:65" s="2" customFormat="1" ht="14.45" customHeight="1">
      <c r="A168" s="33"/>
      <c r="B168" s="34"/>
      <c r="C168" s="226" t="s">
        <v>278</v>
      </c>
      <c r="D168" s="226" t="s">
        <v>224</v>
      </c>
      <c r="E168" s="227" t="s">
        <v>339</v>
      </c>
      <c r="F168" s="228" t="s">
        <v>340</v>
      </c>
      <c r="G168" s="229" t="s">
        <v>227</v>
      </c>
      <c r="H168" s="230">
        <v>3.5999999999999997E-2</v>
      </c>
      <c r="I168" s="231"/>
      <c r="J168" s="232">
        <f>ROUND(I168*H168,2)</f>
        <v>0</v>
      </c>
      <c r="K168" s="228" t="s">
        <v>174</v>
      </c>
      <c r="L168" s="233"/>
      <c r="M168" s="234" t="s">
        <v>1</v>
      </c>
      <c r="N168" s="235" t="s">
        <v>38</v>
      </c>
      <c r="O168" s="70"/>
      <c r="P168" s="199">
        <f>O168*H168</f>
        <v>0</v>
      </c>
      <c r="Q168" s="199">
        <v>1</v>
      </c>
      <c r="R168" s="199">
        <f>Q168*H168</f>
        <v>3.5999999999999997E-2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207</v>
      </c>
      <c r="AT168" s="201" t="s">
        <v>224</v>
      </c>
      <c r="AU168" s="201" t="s">
        <v>82</v>
      </c>
      <c r="AY168" s="16" t="s">
        <v>168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80</v>
      </c>
      <c r="BK168" s="202">
        <f>ROUND(I168*H168,2)</f>
        <v>0</v>
      </c>
      <c r="BL168" s="16" t="s">
        <v>175</v>
      </c>
      <c r="BM168" s="201" t="s">
        <v>1025</v>
      </c>
    </row>
    <row r="169" spans="1:65" s="2" customFormat="1" ht="19.5">
      <c r="A169" s="33"/>
      <c r="B169" s="34"/>
      <c r="C169" s="35"/>
      <c r="D169" s="205" t="s">
        <v>241</v>
      </c>
      <c r="E169" s="35"/>
      <c r="F169" s="236" t="s">
        <v>342</v>
      </c>
      <c r="G169" s="35"/>
      <c r="H169" s="35"/>
      <c r="I169" s="237"/>
      <c r="J169" s="35"/>
      <c r="K169" s="35"/>
      <c r="L169" s="38"/>
      <c r="M169" s="238"/>
      <c r="N169" s="239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241</v>
      </c>
      <c r="AU169" s="16" t="s">
        <v>82</v>
      </c>
    </row>
    <row r="170" spans="1:65" s="13" customFormat="1" ht="11.25">
      <c r="B170" s="203"/>
      <c r="C170" s="204"/>
      <c r="D170" s="205" t="s">
        <v>185</v>
      </c>
      <c r="E170" s="206" t="s">
        <v>1</v>
      </c>
      <c r="F170" s="207" t="s">
        <v>1026</v>
      </c>
      <c r="G170" s="204"/>
      <c r="H170" s="208">
        <v>3.5999999999999997E-2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185</v>
      </c>
      <c r="AU170" s="214" t="s">
        <v>82</v>
      </c>
      <c r="AV170" s="13" t="s">
        <v>82</v>
      </c>
      <c r="AW170" s="13" t="s">
        <v>30</v>
      </c>
      <c r="AX170" s="13" t="s">
        <v>80</v>
      </c>
      <c r="AY170" s="214" t="s">
        <v>168</v>
      </c>
    </row>
    <row r="171" spans="1:65" s="2" customFormat="1" ht="24.2" customHeight="1">
      <c r="A171" s="33"/>
      <c r="B171" s="34"/>
      <c r="C171" s="190" t="s">
        <v>7</v>
      </c>
      <c r="D171" s="190" t="s">
        <v>170</v>
      </c>
      <c r="E171" s="191" t="s">
        <v>345</v>
      </c>
      <c r="F171" s="192" t="s">
        <v>346</v>
      </c>
      <c r="G171" s="193" t="s">
        <v>173</v>
      </c>
      <c r="H171" s="194">
        <v>0.54</v>
      </c>
      <c r="I171" s="195"/>
      <c r="J171" s="196">
        <f>ROUND(I171*H171,2)</f>
        <v>0</v>
      </c>
      <c r="K171" s="192" t="s">
        <v>174</v>
      </c>
      <c r="L171" s="38"/>
      <c r="M171" s="197" t="s">
        <v>1</v>
      </c>
      <c r="N171" s="198" t="s">
        <v>38</v>
      </c>
      <c r="O171" s="70"/>
      <c r="P171" s="199">
        <f>O171*H171</f>
        <v>0</v>
      </c>
      <c r="Q171" s="199">
        <v>1.45328E-2</v>
      </c>
      <c r="R171" s="199">
        <f>Q171*H171</f>
        <v>7.8477120000000015E-3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175</v>
      </c>
      <c r="AT171" s="201" t="s">
        <v>170</v>
      </c>
      <c r="AU171" s="201" t="s">
        <v>82</v>
      </c>
      <c r="AY171" s="16" t="s">
        <v>168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80</v>
      </c>
      <c r="BK171" s="202">
        <f>ROUND(I171*H171,2)</f>
        <v>0</v>
      </c>
      <c r="BL171" s="16" t="s">
        <v>175</v>
      </c>
      <c r="BM171" s="201" t="s">
        <v>1027</v>
      </c>
    </row>
    <row r="172" spans="1:65" s="2" customFormat="1" ht="19.5">
      <c r="A172" s="33"/>
      <c r="B172" s="34"/>
      <c r="C172" s="35"/>
      <c r="D172" s="205" t="s">
        <v>241</v>
      </c>
      <c r="E172" s="35"/>
      <c r="F172" s="236" t="s">
        <v>348</v>
      </c>
      <c r="G172" s="35"/>
      <c r="H172" s="35"/>
      <c r="I172" s="237"/>
      <c r="J172" s="35"/>
      <c r="K172" s="35"/>
      <c r="L172" s="38"/>
      <c r="M172" s="238"/>
      <c r="N172" s="239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241</v>
      </c>
      <c r="AU172" s="16" t="s">
        <v>82</v>
      </c>
    </row>
    <row r="173" spans="1:65" s="13" customFormat="1" ht="11.25">
      <c r="B173" s="203"/>
      <c r="C173" s="204"/>
      <c r="D173" s="205" t="s">
        <v>185</v>
      </c>
      <c r="E173" s="206" t="s">
        <v>1</v>
      </c>
      <c r="F173" s="207" t="s">
        <v>1028</v>
      </c>
      <c r="G173" s="204"/>
      <c r="H173" s="208">
        <v>0.54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185</v>
      </c>
      <c r="AU173" s="214" t="s">
        <v>82</v>
      </c>
      <c r="AV173" s="13" t="s">
        <v>82</v>
      </c>
      <c r="AW173" s="13" t="s">
        <v>30</v>
      </c>
      <c r="AX173" s="13" t="s">
        <v>80</v>
      </c>
      <c r="AY173" s="214" t="s">
        <v>168</v>
      </c>
    </row>
    <row r="174" spans="1:65" s="2" customFormat="1" ht="24.2" customHeight="1">
      <c r="A174" s="33"/>
      <c r="B174" s="34"/>
      <c r="C174" s="190" t="s">
        <v>287</v>
      </c>
      <c r="D174" s="190" t="s">
        <v>170</v>
      </c>
      <c r="E174" s="191" t="s">
        <v>351</v>
      </c>
      <c r="F174" s="192" t="s">
        <v>352</v>
      </c>
      <c r="G174" s="193" t="s">
        <v>173</v>
      </c>
      <c r="H174" s="194">
        <v>1.62</v>
      </c>
      <c r="I174" s="195"/>
      <c r="J174" s="196">
        <f>ROUND(I174*H174,2)</f>
        <v>0</v>
      </c>
      <c r="K174" s="192" t="s">
        <v>174</v>
      </c>
      <c r="L174" s="38"/>
      <c r="M174" s="197" t="s">
        <v>1</v>
      </c>
      <c r="N174" s="198" t="s">
        <v>38</v>
      </c>
      <c r="O174" s="70"/>
      <c r="P174" s="199">
        <f>O174*H174</f>
        <v>0</v>
      </c>
      <c r="Q174" s="199">
        <v>1.5138E-2</v>
      </c>
      <c r="R174" s="199">
        <f>Q174*H174</f>
        <v>2.4523560000000003E-2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175</v>
      </c>
      <c r="AT174" s="201" t="s">
        <v>170</v>
      </c>
      <c r="AU174" s="201" t="s">
        <v>82</v>
      </c>
      <c r="AY174" s="16" t="s">
        <v>168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80</v>
      </c>
      <c r="BK174" s="202">
        <f>ROUND(I174*H174,2)</f>
        <v>0</v>
      </c>
      <c r="BL174" s="16" t="s">
        <v>175</v>
      </c>
      <c r="BM174" s="201" t="s">
        <v>1029</v>
      </c>
    </row>
    <row r="175" spans="1:65" s="13" customFormat="1" ht="11.25">
      <c r="B175" s="203"/>
      <c r="C175" s="204"/>
      <c r="D175" s="205" t="s">
        <v>185</v>
      </c>
      <c r="E175" s="206" t="s">
        <v>1</v>
      </c>
      <c r="F175" s="207" t="s">
        <v>1030</v>
      </c>
      <c r="G175" s="204"/>
      <c r="H175" s="208">
        <v>1.62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185</v>
      </c>
      <c r="AU175" s="214" t="s">
        <v>82</v>
      </c>
      <c r="AV175" s="13" t="s">
        <v>82</v>
      </c>
      <c r="AW175" s="13" t="s">
        <v>30</v>
      </c>
      <c r="AX175" s="13" t="s">
        <v>80</v>
      </c>
      <c r="AY175" s="214" t="s">
        <v>168</v>
      </c>
    </row>
    <row r="176" spans="1:65" s="2" customFormat="1" ht="24.2" customHeight="1">
      <c r="A176" s="33"/>
      <c r="B176" s="34"/>
      <c r="C176" s="190" t="s">
        <v>293</v>
      </c>
      <c r="D176" s="190" t="s">
        <v>170</v>
      </c>
      <c r="E176" s="191" t="s">
        <v>356</v>
      </c>
      <c r="F176" s="192" t="s">
        <v>357</v>
      </c>
      <c r="G176" s="193" t="s">
        <v>173</v>
      </c>
      <c r="H176" s="194">
        <v>30</v>
      </c>
      <c r="I176" s="195"/>
      <c r="J176" s="196">
        <f>ROUND(I176*H176,2)</f>
        <v>0</v>
      </c>
      <c r="K176" s="192" t="s">
        <v>174</v>
      </c>
      <c r="L176" s="38"/>
      <c r="M176" s="197" t="s">
        <v>1</v>
      </c>
      <c r="N176" s="198" t="s">
        <v>38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175</v>
      </c>
      <c r="AT176" s="201" t="s">
        <v>170</v>
      </c>
      <c r="AU176" s="201" t="s">
        <v>82</v>
      </c>
      <c r="AY176" s="16" t="s">
        <v>168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80</v>
      </c>
      <c r="BK176" s="202">
        <f>ROUND(I176*H176,2)</f>
        <v>0</v>
      </c>
      <c r="BL176" s="16" t="s">
        <v>175</v>
      </c>
      <c r="BM176" s="201" t="s">
        <v>1031</v>
      </c>
    </row>
    <row r="177" spans="1:65" s="13" customFormat="1" ht="11.25">
      <c r="B177" s="203"/>
      <c r="C177" s="204"/>
      <c r="D177" s="205" t="s">
        <v>185</v>
      </c>
      <c r="E177" s="206" t="s">
        <v>1</v>
      </c>
      <c r="F177" s="207" t="s">
        <v>327</v>
      </c>
      <c r="G177" s="204"/>
      <c r="H177" s="208">
        <v>30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185</v>
      </c>
      <c r="AU177" s="214" t="s">
        <v>82</v>
      </c>
      <c r="AV177" s="13" t="s">
        <v>82</v>
      </c>
      <c r="AW177" s="13" t="s">
        <v>30</v>
      </c>
      <c r="AX177" s="13" t="s">
        <v>80</v>
      </c>
      <c r="AY177" s="214" t="s">
        <v>168</v>
      </c>
    </row>
    <row r="178" spans="1:65" s="2" customFormat="1" ht="24.2" customHeight="1">
      <c r="A178" s="33"/>
      <c r="B178" s="34"/>
      <c r="C178" s="190" t="s">
        <v>299</v>
      </c>
      <c r="D178" s="190" t="s">
        <v>170</v>
      </c>
      <c r="E178" s="191" t="s">
        <v>361</v>
      </c>
      <c r="F178" s="192" t="s">
        <v>362</v>
      </c>
      <c r="G178" s="193" t="s">
        <v>173</v>
      </c>
      <c r="H178" s="194">
        <v>900</v>
      </c>
      <c r="I178" s="195"/>
      <c r="J178" s="196">
        <f>ROUND(I178*H178,2)</f>
        <v>0</v>
      </c>
      <c r="K178" s="192" t="s">
        <v>174</v>
      </c>
      <c r="L178" s="38"/>
      <c r="M178" s="197" t="s">
        <v>1</v>
      </c>
      <c r="N178" s="198" t="s">
        <v>38</v>
      </c>
      <c r="O178" s="7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175</v>
      </c>
      <c r="AT178" s="201" t="s">
        <v>170</v>
      </c>
      <c r="AU178" s="201" t="s">
        <v>82</v>
      </c>
      <c r="AY178" s="16" t="s">
        <v>168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80</v>
      </c>
      <c r="BK178" s="202">
        <f>ROUND(I178*H178,2)</f>
        <v>0</v>
      </c>
      <c r="BL178" s="16" t="s">
        <v>175</v>
      </c>
      <c r="BM178" s="201" t="s">
        <v>1032</v>
      </c>
    </row>
    <row r="179" spans="1:65" s="13" customFormat="1" ht="11.25">
      <c r="B179" s="203"/>
      <c r="C179" s="204"/>
      <c r="D179" s="205" t="s">
        <v>185</v>
      </c>
      <c r="E179" s="206" t="s">
        <v>1</v>
      </c>
      <c r="F179" s="207" t="s">
        <v>954</v>
      </c>
      <c r="G179" s="204"/>
      <c r="H179" s="208">
        <v>900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185</v>
      </c>
      <c r="AU179" s="214" t="s">
        <v>82</v>
      </c>
      <c r="AV179" s="13" t="s">
        <v>82</v>
      </c>
      <c r="AW179" s="13" t="s">
        <v>30</v>
      </c>
      <c r="AX179" s="13" t="s">
        <v>80</v>
      </c>
      <c r="AY179" s="214" t="s">
        <v>168</v>
      </c>
    </row>
    <row r="180" spans="1:65" s="2" customFormat="1" ht="24.2" customHeight="1">
      <c r="A180" s="33"/>
      <c r="B180" s="34"/>
      <c r="C180" s="190" t="s">
        <v>303</v>
      </c>
      <c r="D180" s="190" t="s">
        <v>170</v>
      </c>
      <c r="E180" s="191" t="s">
        <v>366</v>
      </c>
      <c r="F180" s="192" t="s">
        <v>367</v>
      </c>
      <c r="G180" s="193" t="s">
        <v>173</v>
      </c>
      <c r="H180" s="194">
        <v>30</v>
      </c>
      <c r="I180" s="195"/>
      <c r="J180" s="196">
        <f>ROUND(I180*H180,2)</f>
        <v>0</v>
      </c>
      <c r="K180" s="192" t="s">
        <v>174</v>
      </c>
      <c r="L180" s="38"/>
      <c r="M180" s="197" t="s">
        <v>1</v>
      </c>
      <c r="N180" s="198" t="s">
        <v>38</v>
      </c>
      <c r="O180" s="7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175</v>
      </c>
      <c r="AT180" s="201" t="s">
        <v>170</v>
      </c>
      <c r="AU180" s="201" t="s">
        <v>82</v>
      </c>
      <c r="AY180" s="16" t="s">
        <v>168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80</v>
      </c>
      <c r="BK180" s="202">
        <f>ROUND(I180*H180,2)</f>
        <v>0</v>
      </c>
      <c r="BL180" s="16" t="s">
        <v>175</v>
      </c>
      <c r="BM180" s="201" t="s">
        <v>1033</v>
      </c>
    </row>
    <row r="181" spans="1:65" s="2" customFormat="1" ht="24.2" customHeight="1">
      <c r="A181" s="33"/>
      <c r="B181" s="34"/>
      <c r="C181" s="190" t="s">
        <v>308</v>
      </c>
      <c r="D181" s="190" t="s">
        <v>170</v>
      </c>
      <c r="E181" s="191" t="s">
        <v>370</v>
      </c>
      <c r="F181" s="192" t="s">
        <v>371</v>
      </c>
      <c r="G181" s="193" t="s">
        <v>173</v>
      </c>
      <c r="H181" s="194">
        <v>79.7</v>
      </c>
      <c r="I181" s="195"/>
      <c r="J181" s="196">
        <f>ROUND(I181*H181,2)</f>
        <v>0</v>
      </c>
      <c r="K181" s="192" t="s">
        <v>174</v>
      </c>
      <c r="L181" s="38"/>
      <c r="M181" s="197" t="s">
        <v>1</v>
      </c>
      <c r="N181" s="198" t="s">
        <v>38</v>
      </c>
      <c r="O181" s="70"/>
      <c r="P181" s="199">
        <f>O181*H181</f>
        <v>0</v>
      </c>
      <c r="Q181" s="199">
        <v>6.5000000000000002E-2</v>
      </c>
      <c r="R181" s="199">
        <f>Q181*H181</f>
        <v>5.1805000000000003</v>
      </c>
      <c r="S181" s="199">
        <v>0.13</v>
      </c>
      <c r="T181" s="200">
        <f>S181*H181</f>
        <v>10.361000000000001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175</v>
      </c>
      <c r="AT181" s="201" t="s">
        <v>170</v>
      </c>
      <c r="AU181" s="201" t="s">
        <v>82</v>
      </c>
      <c r="AY181" s="16" t="s">
        <v>168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80</v>
      </c>
      <c r="BK181" s="202">
        <f>ROUND(I181*H181,2)</f>
        <v>0</v>
      </c>
      <c r="BL181" s="16" t="s">
        <v>175</v>
      </c>
      <c r="BM181" s="201" t="s">
        <v>1034</v>
      </c>
    </row>
    <row r="182" spans="1:65" s="13" customFormat="1" ht="11.25">
      <c r="B182" s="203"/>
      <c r="C182" s="204"/>
      <c r="D182" s="205" t="s">
        <v>185</v>
      </c>
      <c r="E182" s="206" t="s">
        <v>1</v>
      </c>
      <c r="F182" s="207" t="s">
        <v>1035</v>
      </c>
      <c r="G182" s="204"/>
      <c r="H182" s="208">
        <v>12.6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185</v>
      </c>
      <c r="AU182" s="214" t="s">
        <v>82</v>
      </c>
      <c r="AV182" s="13" t="s">
        <v>82</v>
      </c>
      <c r="AW182" s="13" t="s">
        <v>30</v>
      </c>
      <c r="AX182" s="13" t="s">
        <v>73</v>
      </c>
      <c r="AY182" s="214" t="s">
        <v>168</v>
      </c>
    </row>
    <row r="183" spans="1:65" s="13" customFormat="1" ht="11.25">
      <c r="B183" s="203"/>
      <c r="C183" s="204"/>
      <c r="D183" s="205" t="s">
        <v>185</v>
      </c>
      <c r="E183" s="206" t="s">
        <v>1</v>
      </c>
      <c r="F183" s="207" t="s">
        <v>1036</v>
      </c>
      <c r="G183" s="204"/>
      <c r="H183" s="208">
        <v>12.6</v>
      </c>
      <c r="I183" s="209"/>
      <c r="J183" s="204"/>
      <c r="K183" s="204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185</v>
      </c>
      <c r="AU183" s="214" t="s">
        <v>82</v>
      </c>
      <c r="AV183" s="13" t="s">
        <v>82</v>
      </c>
      <c r="AW183" s="13" t="s">
        <v>30</v>
      </c>
      <c r="AX183" s="13" t="s">
        <v>73</v>
      </c>
      <c r="AY183" s="214" t="s">
        <v>168</v>
      </c>
    </row>
    <row r="184" spans="1:65" s="13" customFormat="1" ht="11.25">
      <c r="B184" s="203"/>
      <c r="C184" s="204"/>
      <c r="D184" s="205" t="s">
        <v>185</v>
      </c>
      <c r="E184" s="206" t="s">
        <v>1</v>
      </c>
      <c r="F184" s="207" t="s">
        <v>1037</v>
      </c>
      <c r="G184" s="204"/>
      <c r="H184" s="208">
        <v>24.5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185</v>
      </c>
      <c r="AU184" s="214" t="s">
        <v>82</v>
      </c>
      <c r="AV184" s="13" t="s">
        <v>82</v>
      </c>
      <c r="AW184" s="13" t="s">
        <v>30</v>
      </c>
      <c r="AX184" s="13" t="s">
        <v>73</v>
      </c>
      <c r="AY184" s="214" t="s">
        <v>168</v>
      </c>
    </row>
    <row r="185" spans="1:65" s="13" customFormat="1" ht="11.25">
      <c r="B185" s="203"/>
      <c r="C185" s="204"/>
      <c r="D185" s="205" t="s">
        <v>185</v>
      </c>
      <c r="E185" s="206" t="s">
        <v>1</v>
      </c>
      <c r="F185" s="207" t="s">
        <v>960</v>
      </c>
      <c r="G185" s="204"/>
      <c r="H185" s="208">
        <v>14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185</v>
      </c>
      <c r="AU185" s="214" t="s">
        <v>82</v>
      </c>
      <c r="AV185" s="13" t="s">
        <v>82</v>
      </c>
      <c r="AW185" s="13" t="s">
        <v>30</v>
      </c>
      <c r="AX185" s="13" t="s">
        <v>73</v>
      </c>
      <c r="AY185" s="214" t="s">
        <v>168</v>
      </c>
    </row>
    <row r="186" spans="1:65" s="13" customFormat="1" ht="11.25">
      <c r="B186" s="203"/>
      <c r="C186" s="204"/>
      <c r="D186" s="205" t="s">
        <v>185</v>
      </c>
      <c r="E186" s="206" t="s">
        <v>1</v>
      </c>
      <c r="F186" s="207" t="s">
        <v>961</v>
      </c>
      <c r="G186" s="204"/>
      <c r="H186" s="208">
        <v>4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185</v>
      </c>
      <c r="AU186" s="214" t="s">
        <v>82</v>
      </c>
      <c r="AV186" s="13" t="s">
        <v>82</v>
      </c>
      <c r="AW186" s="13" t="s">
        <v>30</v>
      </c>
      <c r="AX186" s="13" t="s">
        <v>73</v>
      </c>
      <c r="AY186" s="214" t="s">
        <v>168</v>
      </c>
    </row>
    <row r="187" spans="1:65" s="13" customFormat="1" ht="11.25">
      <c r="B187" s="203"/>
      <c r="C187" s="204"/>
      <c r="D187" s="205" t="s">
        <v>185</v>
      </c>
      <c r="E187" s="206" t="s">
        <v>1</v>
      </c>
      <c r="F187" s="207" t="s">
        <v>962</v>
      </c>
      <c r="G187" s="204"/>
      <c r="H187" s="208">
        <v>4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185</v>
      </c>
      <c r="AU187" s="214" t="s">
        <v>82</v>
      </c>
      <c r="AV187" s="13" t="s">
        <v>82</v>
      </c>
      <c r="AW187" s="13" t="s">
        <v>30</v>
      </c>
      <c r="AX187" s="13" t="s">
        <v>73</v>
      </c>
      <c r="AY187" s="214" t="s">
        <v>168</v>
      </c>
    </row>
    <row r="188" spans="1:65" s="13" customFormat="1" ht="11.25">
      <c r="B188" s="203"/>
      <c r="C188" s="204"/>
      <c r="D188" s="205" t="s">
        <v>185</v>
      </c>
      <c r="E188" s="206" t="s">
        <v>1</v>
      </c>
      <c r="F188" s="207" t="s">
        <v>963</v>
      </c>
      <c r="G188" s="204"/>
      <c r="H188" s="208">
        <v>4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185</v>
      </c>
      <c r="AU188" s="214" t="s">
        <v>82</v>
      </c>
      <c r="AV188" s="13" t="s">
        <v>82</v>
      </c>
      <c r="AW188" s="13" t="s">
        <v>30</v>
      </c>
      <c r="AX188" s="13" t="s">
        <v>73</v>
      </c>
      <c r="AY188" s="214" t="s">
        <v>168</v>
      </c>
    </row>
    <row r="189" spans="1:65" s="13" customFormat="1" ht="11.25">
      <c r="B189" s="203"/>
      <c r="C189" s="204"/>
      <c r="D189" s="205" t="s">
        <v>185</v>
      </c>
      <c r="E189" s="206" t="s">
        <v>1</v>
      </c>
      <c r="F189" s="207" t="s">
        <v>964</v>
      </c>
      <c r="G189" s="204"/>
      <c r="H189" s="208">
        <v>4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185</v>
      </c>
      <c r="AU189" s="214" t="s">
        <v>82</v>
      </c>
      <c r="AV189" s="13" t="s">
        <v>82</v>
      </c>
      <c r="AW189" s="13" t="s">
        <v>30</v>
      </c>
      <c r="AX189" s="13" t="s">
        <v>73</v>
      </c>
      <c r="AY189" s="214" t="s">
        <v>168</v>
      </c>
    </row>
    <row r="190" spans="1:65" s="14" customFormat="1" ht="11.25">
      <c r="B190" s="215"/>
      <c r="C190" s="216"/>
      <c r="D190" s="205" t="s">
        <v>185</v>
      </c>
      <c r="E190" s="217" t="s">
        <v>1</v>
      </c>
      <c r="F190" s="218" t="s">
        <v>189</v>
      </c>
      <c r="G190" s="216"/>
      <c r="H190" s="219">
        <v>79.7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185</v>
      </c>
      <c r="AU190" s="225" t="s">
        <v>82</v>
      </c>
      <c r="AV190" s="14" t="s">
        <v>175</v>
      </c>
      <c r="AW190" s="14" t="s">
        <v>30</v>
      </c>
      <c r="AX190" s="14" t="s">
        <v>80</v>
      </c>
      <c r="AY190" s="225" t="s">
        <v>168</v>
      </c>
    </row>
    <row r="191" spans="1:65" s="2" customFormat="1" ht="24.2" customHeight="1">
      <c r="A191" s="33"/>
      <c r="B191" s="34"/>
      <c r="C191" s="190" t="s">
        <v>313</v>
      </c>
      <c r="D191" s="190" t="s">
        <v>170</v>
      </c>
      <c r="E191" s="191" t="s">
        <v>382</v>
      </c>
      <c r="F191" s="192" t="s">
        <v>383</v>
      </c>
      <c r="G191" s="193" t="s">
        <v>173</v>
      </c>
      <c r="H191" s="194">
        <v>55.2</v>
      </c>
      <c r="I191" s="195"/>
      <c r="J191" s="196">
        <f>ROUND(I191*H191,2)</f>
        <v>0</v>
      </c>
      <c r="K191" s="192" t="s">
        <v>174</v>
      </c>
      <c r="L191" s="38"/>
      <c r="M191" s="197" t="s">
        <v>1</v>
      </c>
      <c r="N191" s="198" t="s">
        <v>38</v>
      </c>
      <c r="O191" s="70"/>
      <c r="P191" s="199">
        <f>O191*H191</f>
        <v>0</v>
      </c>
      <c r="Q191" s="199">
        <v>0</v>
      </c>
      <c r="R191" s="199">
        <f>Q191*H191</f>
        <v>0</v>
      </c>
      <c r="S191" s="199">
        <v>7.7899999999999997E-2</v>
      </c>
      <c r="T191" s="200">
        <f>S191*H191</f>
        <v>4.3000800000000003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175</v>
      </c>
      <c r="AT191" s="201" t="s">
        <v>170</v>
      </c>
      <c r="AU191" s="201" t="s">
        <v>82</v>
      </c>
      <c r="AY191" s="16" t="s">
        <v>168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80</v>
      </c>
      <c r="BK191" s="202">
        <f>ROUND(I191*H191,2)</f>
        <v>0</v>
      </c>
      <c r="BL191" s="16" t="s">
        <v>175</v>
      </c>
      <c r="BM191" s="201" t="s">
        <v>1038</v>
      </c>
    </row>
    <row r="192" spans="1:65" s="13" customFormat="1" ht="11.25">
      <c r="B192" s="203"/>
      <c r="C192" s="204"/>
      <c r="D192" s="205" t="s">
        <v>185</v>
      </c>
      <c r="E192" s="206" t="s">
        <v>1</v>
      </c>
      <c r="F192" s="207" t="s">
        <v>1035</v>
      </c>
      <c r="G192" s="204"/>
      <c r="H192" s="208">
        <v>12.6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185</v>
      </c>
      <c r="AU192" s="214" t="s">
        <v>82</v>
      </c>
      <c r="AV192" s="13" t="s">
        <v>82</v>
      </c>
      <c r="AW192" s="13" t="s">
        <v>30</v>
      </c>
      <c r="AX192" s="13" t="s">
        <v>73</v>
      </c>
      <c r="AY192" s="214" t="s">
        <v>168</v>
      </c>
    </row>
    <row r="193" spans="1:65" s="13" customFormat="1" ht="11.25">
      <c r="B193" s="203"/>
      <c r="C193" s="204"/>
      <c r="D193" s="205" t="s">
        <v>185</v>
      </c>
      <c r="E193" s="206" t="s">
        <v>1</v>
      </c>
      <c r="F193" s="207" t="s">
        <v>1039</v>
      </c>
      <c r="G193" s="204"/>
      <c r="H193" s="208">
        <v>12.6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185</v>
      </c>
      <c r="AU193" s="214" t="s">
        <v>82</v>
      </c>
      <c r="AV193" s="13" t="s">
        <v>82</v>
      </c>
      <c r="AW193" s="13" t="s">
        <v>30</v>
      </c>
      <c r="AX193" s="13" t="s">
        <v>73</v>
      </c>
      <c r="AY193" s="214" t="s">
        <v>168</v>
      </c>
    </row>
    <row r="194" spans="1:65" s="13" customFormat="1" ht="11.25">
      <c r="B194" s="203"/>
      <c r="C194" s="204"/>
      <c r="D194" s="205" t="s">
        <v>185</v>
      </c>
      <c r="E194" s="206" t="s">
        <v>1</v>
      </c>
      <c r="F194" s="207" t="s">
        <v>960</v>
      </c>
      <c r="G194" s="204"/>
      <c r="H194" s="208">
        <v>14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185</v>
      </c>
      <c r="AU194" s="214" t="s">
        <v>82</v>
      </c>
      <c r="AV194" s="13" t="s">
        <v>82</v>
      </c>
      <c r="AW194" s="13" t="s">
        <v>30</v>
      </c>
      <c r="AX194" s="13" t="s">
        <v>73</v>
      </c>
      <c r="AY194" s="214" t="s">
        <v>168</v>
      </c>
    </row>
    <row r="195" spans="1:65" s="13" customFormat="1" ht="11.25">
      <c r="B195" s="203"/>
      <c r="C195" s="204"/>
      <c r="D195" s="205" t="s">
        <v>185</v>
      </c>
      <c r="E195" s="206" t="s">
        <v>1</v>
      </c>
      <c r="F195" s="207" t="s">
        <v>961</v>
      </c>
      <c r="G195" s="204"/>
      <c r="H195" s="208">
        <v>4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185</v>
      </c>
      <c r="AU195" s="214" t="s">
        <v>82</v>
      </c>
      <c r="AV195" s="13" t="s">
        <v>82</v>
      </c>
      <c r="AW195" s="13" t="s">
        <v>30</v>
      </c>
      <c r="AX195" s="13" t="s">
        <v>73</v>
      </c>
      <c r="AY195" s="214" t="s">
        <v>168</v>
      </c>
    </row>
    <row r="196" spans="1:65" s="13" customFormat="1" ht="11.25">
      <c r="B196" s="203"/>
      <c r="C196" s="204"/>
      <c r="D196" s="205" t="s">
        <v>185</v>
      </c>
      <c r="E196" s="206" t="s">
        <v>1</v>
      </c>
      <c r="F196" s="207" t="s">
        <v>962</v>
      </c>
      <c r="G196" s="204"/>
      <c r="H196" s="208">
        <v>4</v>
      </c>
      <c r="I196" s="209"/>
      <c r="J196" s="204"/>
      <c r="K196" s="204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185</v>
      </c>
      <c r="AU196" s="214" t="s">
        <v>82</v>
      </c>
      <c r="AV196" s="13" t="s">
        <v>82</v>
      </c>
      <c r="AW196" s="13" t="s">
        <v>30</v>
      </c>
      <c r="AX196" s="13" t="s">
        <v>73</v>
      </c>
      <c r="AY196" s="214" t="s">
        <v>168</v>
      </c>
    </row>
    <row r="197" spans="1:65" s="13" customFormat="1" ht="11.25">
      <c r="B197" s="203"/>
      <c r="C197" s="204"/>
      <c r="D197" s="205" t="s">
        <v>185</v>
      </c>
      <c r="E197" s="206" t="s">
        <v>1</v>
      </c>
      <c r="F197" s="207" t="s">
        <v>963</v>
      </c>
      <c r="G197" s="204"/>
      <c r="H197" s="208">
        <v>4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185</v>
      </c>
      <c r="AU197" s="214" t="s">
        <v>82</v>
      </c>
      <c r="AV197" s="13" t="s">
        <v>82</v>
      </c>
      <c r="AW197" s="13" t="s">
        <v>30</v>
      </c>
      <c r="AX197" s="13" t="s">
        <v>73</v>
      </c>
      <c r="AY197" s="214" t="s">
        <v>168</v>
      </c>
    </row>
    <row r="198" spans="1:65" s="13" customFormat="1" ht="11.25">
      <c r="B198" s="203"/>
      <c r="C198" s="204"/>
      <c r="D198" s="205" t="s">
        <v>185</v>
      </c>
      <c r="E198" s="206" t="s">
        <v>1</v>
      </c>
      <c r="F198" s="207" t="s">
        <v>964</v>
      </c>
      <c r="G198" s="204"/>
      <c r="H198" s="208">
        <v>4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185</v>
      </c>
      <c r="AU198" s="214" t="s">
        <v>82</v>
      </c>
      <c r="AV198" s="13" t="s">
        <v>82</v>
      </c>
      <c r="AW198" s="13" t="s">
        <v>30</v>
      </c>
      <c r="AX198" s="13" t="s">
        <v>73</v>
      </c>
      <c r="AY198" s="214" t="s">
        <v>168</v>
      </c>
    </row>
    <row r="199" spans="1:65" s="14" customFormat="1" ht="11.25">
      <c r="B199" s="215"/>
      <c r="C199" s="216"/>
      <c r="D199" s="205" t="s">
        <v>185</v>
      </c>
      <c r="E199" s="217" t="s">
        <v>1</v>
      </c>
      <c r="F199" s="218" t="s">
        <v>189</v>
      </c>
      <c r="G199" s="216"/>
      <c r="H199" s="219">
        <v>55.2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185</v>
      </c>
      <c r="AU199" s="225" t="s">
        <v>82</v>
      </c>
      <c r="AV199" s="14" t="s">
        <v>175</v>
      </c>
      <c r="AW199" s="14" t="s">
        <v>30</v>
      </c>
      <c r="AX199" s="14" t="s">
        <v>80</v>
      </c>
      <c r="AY199" s="225" t="s">
        <v>168</v>
      </c>
    </row>
    <row r="200" spans="1:65" s="2" customFormat="1" ht="24.2" customHeight="1">
      <c r="A200" s="33"/>
      <c r="B200" s="34"/>
      <c r="C200" s="190" t="s">
        <v>318</v>
      </c>
      <c r="D200" s="190" t="s">
        <v>170</v>
      </c>
      <c r="E200" s="191" t="s">
        <v>389</v>
      </c>
      <c r="F200" s="192" t="s">
        <v>390</v>
      </c>
      <c r="G200" s="193" t="s">
        <v>173</v>
      </c>
      <c r="H200" s="194">
        <v>55.2</v>
      </c>
      <c r="I200" s="195"/>
      <c r="J200" s="196">
        <f>ROUND(I200*H200,2)</f>
        <v>0</v>
      </c>
      <c r="K200" s="192" t="s">
        <v>174</v>
      </c>
      <c r="L200" s="38"/>
      <c r="M200" s="197" t="s">
        <v>1</v>
      </c>
      <c r="N200" s="198" t="s">
        <v>38</v>
      </c>
      <c r="O200" s="70"/>
      <c r="P200" s="199">
        <f>O200*H200</f>
        <v>0</v>
      </c>
      <c r="Q200" s="199">
        <v>7.8163999999999997E-2</v>
      </c>
      <c r="R200" s="199">
        <f>Q200*H200</f>
        <v>4.3146528000000002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175</v>
      </c>
      <c r="AT200" s="201" t="s">
        <v>170</v>
      </c>
      <c r="AU200" s="201" t="s">
        <v>82</v>
      </c>
      <c r="AY200" s="16" t="s">
        <v>168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80</v>
      </c>
      <c r="BK200" s="202">
        <f>ROUND(I200*H200,2)</f>
        <v>0</v>
      </c>
      <c r="BL200" s="16" t="s">
        <v>175</v>
      </c>
      <c r="BM200" s="201" t="s">
        <v>1040</v>
      </c>
    </row>
    <row r="201" spans="1:65" s="2" customFormat="1" ht="24.2" customHeight="1">
      <c r="A201" s="33"/>
      <c r="B201" s="34"/>
      <c r="C201" s="190" t="s">
        <v>323</v>
      </c>
      <c r="D201" s="190" t="s">
        <v>170</v>
      </c>
      <c r="E201" s="191" t="s">
        <v>393</v>
      </c>
      <c r="F201" s="192" t="s">
        <v>394</v>
      </c>
      <c r="G201" s="193" t="s">
        <v>183</v>
      </c>
      <c r="H201" s="194">
        <v>1</v>
      </c>
      <c r="I201" s="195"/>
      <c r="J201" s="196">
        <f>ROUND(I201*H201,2)</f>
        <v>0</v>
      </c>
      <c r="K201" s="192" t="s">
        <v>174</v>
      </c>
      <c r="L201" s="38"/>
      <c r="M201" s="197" t="s">
        <v>1</v>
      </c>
      <c r="N201" s="198" t="s">
        <v>38</v>
      </c>
      <c r="O201" s="70"/>
      <c r="P201" s="199">
        <f>O201*H201</f>
        <v>0</v>
      </c>
      <c r="Q201" s="199">
        <v>0.50375000000000003</v>
      </c>
      <c r="R201" s="199">
        <f>Q201*H201</f>
        <v>0.50375000000000003</v>
      </c>
      <c r="S201" s="199">
        <v>0</v>
      </c>
      <c r="T201" s="20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1" t="s">
        <v>175</v>
      </c>
      <c r="AT201" s="201" t="s">
        <v>170</v>
      </c>
      <c r="AU201" s="201" t="s">
        <v>82</v>
      </c>
      <c r="AY201" s="16" t="s">
        <v>168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6" t="s">
        <v>80</v>
      </c>
      <c r="BK201" s="202">
        <f>ROUND(I201*H201,2)</f>
        <v>0</v>
      </c>
      <c r="BL201" s="16" t="s">
        <v>175</v>
      </c>
      <c r="BM201" s="201" t="s">
        <v>1041</v>
      </c>
    </row>
    <row r="202" spans="1:65" s="13" customFormat="1" ht="11.25">
      <c r="B202" s="203"/>
      <c r="C202" s="204"/>
      <c r="D202" s="205" t="s">
        <v>185</v>
      </c>
      <c r="E202" s="206" t="s">
        <v>1</v>
      </c>
      <c r="F202" s="207" t="s">
        <v>1042</v>
      </c>
      <c r="G202" s="204"/>
      <c r="H202" s="208">
        <v>1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185</v>
      </c>
      <c r="AU202" s="214" t="s">
        <v>82</v>
      </c>
      <c r="AV202" s="13" t="s">
        <v>82</v>
      </c>
      <c r="AW202" s="13" t="s">
        <v>30</v>
      </c>
      <c r="AX202" s="13" t="s">
        <v>73</v>
      </c>
      <c r="AY202" s="214" t="s">
        <v>168</v>
      </c>
    </row>
    <row r="203" spans="1:65" s="14" customFormat="1" ht="11.25">
      <c r="B203" s="215"/>
      <c r="C203" s="216"/>
      <c r="D203" s="205" t="s">
        <v>185</v>
      </c>
      <c r="E203" s="217" t="s">
        <v>1</v>
      </c>
      <c r="F203" s="218" t="s">
        <v>189</v>
      </c>
      <c r="G203" s="216"/>
      <c r="H203" s="219">
        <v>1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185</v>
      </c>
      <c r="AU203" s="225" t="s">
        <v>82</v>
      </c>
      <c r="AV203" s="14" t="s">
        <v>175</v>
      </c>
      <c r="AW203" s="14" t="s">
        <v>30</v>
      </c>
      <c r="AX203" s="14" t="s">
        <v>80</v>
      </c>
      <c r="AY203" s="225" t="s">
        <v>168</v>
      </c>
    </row>
    <row r="204" spans="1:65" s="2" customFormat="1" ht="24.2" customHeight="1">
      <c r="A204" s="33"/>
      <c r="B204" s="34"/>
      <c r="C204" s="190" t="s">
        <v>327</v>
      </c>
      <c r="D204" s="190" t="s">
        <v>170</v>
      </c>
      <c r="E204" s="191" t="s">
        <v>400</v>
      </c>
      <c r="F204" s="192" t="s">
        <v>401</v>
      </c>
      <c r="G204" s="193" t="s">
        <v>183</v>
      </c>
      <c r="H204" s="194">
        <v>1</v>
      </c>
      <c r="I204" s="195"/>
      <c r="J204" s="196">
        <f>ROUND(I204*H204,2)</f>
        <v>0</v>
      </c>
      <c r="K204" s="192" t="s">
        <v>174</v>
      </c>
      <c r="L204" s="38"/>
      <c r="M204" s="197" t="s">
        <v>1</v>
      </c>
      <c r="N204" s="198" t="s">
        <v>38</v>
      </c>
      <c r="O204" s="70"/>
      <c r="P204" s="199">
        <f>O204*H204</f>
        <v>0</v>
      </c>
      <c r="Q204" s="199">
        <v>0.4</v>
      </c>
      <c r="R204" s="199">
        <f>Q204*H204</f>
        <v>0.4</v>
      </c>
      <c r="S204" s="199">
        <v>0</v>
      </c>
      <c r="T204" s="20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1" t="s">
        <v>175</v>
      </c>
      <c r="AT204" s="201" t="s">
        <v>170</v>
      </c>
      <c r="AU204" s="201" t="s">
        <v>82</v>
      </c>
      <c r="AY204" s="16" t="s">
        <v>168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6" t="s">
        <v>80</v>
      </c>
      <c r="BK204" s="202">
        <f>ROUND(I204*H204,2)</f>
        <v>0</v>
      </c>
      <c r="BL204" s="16" t="s">
        <v>175</v>
      </c>
      <c r="BM204" s="201" t="s">
        <v>1043</v>
      </c>
    </row>
    <row r="205" spans="1:65" s="2" customFormat="1" ht="24.2" customHeight="1">
      <c r="A205" s="33"/>
      <c r="B205" s="34"/>
      <c r="C205" s="190" t="s">
        <v>332</v>
      </c>
      <c r="D205" s="190" t="s">
        <v>170</v>
      </c>
      <c r="E205" s="191" t="s">
        <v>404</v>
      </c>
      <c r="F205" s="192" t="s">
        <v>405</v>
      </c>
      <c r="G205" s="193" t="s">
        <v>183</v>
      </c>
      <c r="H205" s="194">
        <v>1</v>
      </c>
      <c r="I205" s="195"/>
      <c r="J205" s="196">
        <f>ROUND(I205*H205,2)</f>
        <v>0</v>
      </c>
      <c r="K205" s="192" t="s">
        <v>174</v>
      </c>
      <c r="L205" s="38"/>
      <c r="M205" s="197" t="s">
        <v>1</v>
      </c>
      <c r="N205" s="198" t="s">
        <v>38</v>
      </c>
      <c r="O205" s="70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175</v>
      </c>
      <c r="AT205" s="201" t="s">
        <v>170</v>
      </c>
      <c r="AU205" s="201" t="s">
        <v>82</v>
      </c>
      <c r="AY205" s="16" t="s">
        <v>168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6" t="s">
        <v>80</v>
      </c>
      <c r="BK205" s="202">
        <f>ROUND(I205*H205,2)</f>
        <v>0</v>
      </c>
      <c r="BL205" s="16" t="s">
        <v>175</v>
      </c>
      <c r="BM205" s="201" t="s">
        <v>1044</v>
      </c>
    </row>
    <row r="206" spans="1:65" s="2" customFormat="1" ht="24.2" customHeight="1">
      <c r="A206" s="33"/>
      <c r="B206" s="34"/>
      <c r="C206" s="190" t="s">
        <v>338</v>
      </c>
      <c r="D206" s="190" t="s">
        <v>170</v>
      </c>
      <c r="E206" s="191" t="s">
        <v>408</v>
      </c>
      <c r="F206" s="192" t="s">
        <v>409</v>
      </c>
      <c r="G206" s="193" t="s">
        <v>183</v>
      </c>
      <c r="H206" s="194">
        <v>1</v>
      </c>
      <c r="I206" s="195"/>
      <c r="J206" s="196">
        <f>ROUND(I206*H206,2)</f>
        <v>0</v>
      </c>
      <c r="K206" s="192" t="s">
        <v>174</v>
      </c>
      <c r="L206" s="38"/>
      <c r="M206" s="197" t="s">
        <v>1</v>
      </c>
      <c r="N206" s="198" t="s">
        <v>38</v>
      </c>
      <c r="O206" s="70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175</v>
      </c>
      <c r="AT206" s="201" t="s">
        <v>170</v>
      </c>
      <c r="AU206" s="201" t="s">
        <v>82</v>
      </c>
      <c r="AY206" s="16" t="s">
        <v>168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6" t="s">
        <v>80</v>
      </c>
      <c r="BK206" s="202">
        <f>ROUND(I206*H206,2)</f>
        <v>0</v>
      </c>
      <c r="BL206" s="16" t="s">
        <v>175</v>
      </c>
      <c r="BM206" s="201" t="s">
        <v>1045</v>
      </c>
    </row>
    <row r="207" spans="1:65" s="2" customFormat="1" ht="24.2" customHeight="1">
      <c r="A207" s="33"/>
      <c r="B207" s="34"/>
      <c r="C207" s="190" t="s">
        <v>344</v>
      </c>
      <c r="D207" s="190" t="s">
        <v>170</v>
      </c>
      <c r="E207" s="191" t="s">
        <v>423</v>
      </c>
      <c r="F207" s="192" t="s">
        <v>424</v>
      </c>
      <c r="G207" s="193" t="s">
        <v>239</v>
      </c>
      <c r="H207" s="194">
        <v>10</v>
      </c>
      <c r="I207" s="195"/>
      <c r="J207" s="196">
        <f>ROUND(I207*H207,2)</f>
        <v>0</v>
      </c>
      <c r="K207" s="192" t="s">
        <v>174</v>
      </c>
      <c r="L207" s="38"/>
      <c r="M207" s="197" t="s">
        <v>1</v>
      </c>
      <c r="N207" s="198" t="s">
        <v>38</v>
      </c>
      <c r="O207" s="70"/>
      <c r="P207" s="199">
        <f>O207*H207</f>
        <v>0</v>
      </c>
      <c r="Q207" s="199">
        <v>1.13356E-3</v>
      </c>
      <c r="R207" s="199">
        <f>Q207*H207</f>
        <v>1.1335600000000001E-2</v>
      </c>
      <c r="S207" s="199">
        <v>1E-3</v>
      </c>
      <c r="T207" s="200">
        <f>S207*H207</f>
        <v>0.01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1" t="s">
        <v>175</v>
      </c>
      <c r="AT207" s="201" t="s">
        <v>170</v>
      </c>
      <c r="AU207" s="201" t="s">
        <v>82</v>
      </c>
      <c r="AY207" s="16" t="s">
        <v>168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6" t="s">
        <v>80</v>
      </c>
      <c r="BK207" s="202">
        <f>ROUND(I207*H207,2)</f>
        <v>0</v>
      </c>
      <c r="BL207" s="16" t="s">
        <v>175</v>
      </c>
      <c r="BM207" s="201" t="s">
        <v>1046</v>
      </c>
    </row>
    <row r="208" spans="1:65" s="13" customFormat="1" ht="11.25">
      <c r="B208" s="203"/>
      <c r="C208" s="204"/>
      <c r="D208" s="205" t="s">
        <v>185</v>
      </c>
      <c r="E208" s="206" t="s">
        <v>1</v>
      </c>
      <c r="F208" s="207" t="s">
        <v>975</v>
      </c>
      <c r="G208" s="204"/>
      <c r="H208" s="208">
        <v>10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185</v>
      </c>
      <c r="AU208" s="214" t="s">
        <v>82</v>
      </c>
      <c r="AV208" s="13" t="s">
        <v>82</v>
      </c>
      <c r="AW208" s="13" t="s">
        <v>30</v>
      </c>
      <c r="AX208" s="13" t="s">
        <v>80</v>
      </c>
      <c r="AY208" s="214" t="s">
        <v>168</v>
      </c>
    </row>
    <row r="209" spans="1:65" s="12" customFormat="1" ht="22.9" customHeight="1">
      <c r="B209" s="174"/>
      <c r="C209" s="175"/>
      <c r="D209" s="176" t="s">
        <v>72</v>
      </c>
      <c r="E209" s="188" t="s">
        <v>427</v>
      </c>
      <c r="F209" s="188" t="s">
        <v>428</v>
      </c>
      <c r="G209" s="175"/>
      <c r="H209" s="175"/>
      <c r="I209" s="178"/>
      <c r="J209" s="189">
        <f>BK209</f>
        <v>0</v>
      </c>
      <c r="K209" s="175"/>
      <c r="L209" s="180"/>
      <c r="M209" s="181"/>
      <c r="N209" s="182"/>
      <c r="O209" s="182"/>
      <c r="P209" s="183">
        <f>SUM(P210:P215)</f>
        <v>0</v>
      </c>
      <c r="Q209" s="182"/>
      <c r="R209" s="183">
        <f>SUM(R210:R215)</f>
        <v>0</v>
      </c>
      <c r="S209" s="182"/>
      <c r="T209" s="184">
        <f>SUM(T210:T215)</f>
        <v>0</v>
      </c>
      <c r="AR209" s="185" t="s">
        <v>80</v>
      </c>
      <c r="AT209" s="186" t="s">
        <v>72</v>
      </c>
      <c r="AU209" s="186" t="s">
        <v>80</v>
      </c>
      <c r="AY209" s="185" t="s">
        <v>168</v>
      </c>
      <c r="BK209" s="187">
        <f>SUM(BK210:BK215)</f>
        <v>0</v>
      </c>
    </row>
    <row r="210" spans="1:65" s="2" customFormat="1" ht="24.2" customHeight="1">
      <c r="A210" s="33"/>
      <c r="B210" s="34"/>
      <c r="C210" s="190" t="s">
        <v>350</v>
      </c>
      <c r="D210" s="190" t="s">
        <v>170</v>
      </c>
      <c r="E210" s="191" t="s">
        <v>430</v>
      </c>
      <c r="F210" s="192" t="s">
        <v>431</v>
      </c>
      <c r="G210" s="193" t="s">
        <v>227</v>
      </c>
      <c r="H210" s="194">
        <v>14.6</v>
      </c>
      <c r="I210" s="195"/>
      <c r="J210" s="196">
        <f>ROUND(I210*H210,2)</f>
        <v>0</v>
      </c>
      <c r="K210" s="192" t="s">
        <v>174</v>
      </c>
      <c r="L210" s="38"/>
      <c r="M210" s="197" t="s">
        <v>1</v>
      </c>
      <c r="N210" s="198" t="s">
        <v>38</v>
      </c>
      <c r="O210" s="70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1" t="s">
        <v>175</v>
      </c>
      <c r="AT210" s="201" t="s">
        <v>170</v>
      </c>
      <c r="AU210" s="201" t="s">
        <v>82</v>
      </c>
      <c r="AY210" s="16" t="s">
        <v>168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6" t="s">
        <v>80</v>
      </c>
      <c r="BK210" s="202">
        <f>ROUND(I210*H210,2)</f>
        <v>0</v>
      </c>
      <c r="BL210" s="16" t="s">
        <v>175</v>
      </c>
      <c r="BM210" s="201" t="s">
        <v>1047</v>
      </c>
    </row>
    <row r="211" spans="1:65" s="13" customFormat="1" ht="11.25">
      <c r="B211" s="203"/>
      <c r="C211" s="204"/>
      <c r="D211" s="205" t="s">
        <v>185</v>
      </c>
      <c r="E211" s="206" t="s">
        <v>1</v>
      </c>
      <c r="F211" s="207" t="s">
        <v>1048</v>
      </c>
      <c r="G211" s="204"/>
      <c r="H211" s="208">
        <v>14.6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185</v>
      </c>
      <c r="AU211" s="214" t="s">
        <v>82</v>
      </c>
      <c r="AV211" s="13" t="s">
        <v>82</v>
      </c>
      <c r="AW211" s="13" t="s">
        <v>30</v>
      </c>
      <c r="AX211" s="13" t="s">
        <v>80</v>
      </c>
      <c r="AY211" s="214" t="s">
        <v>168</v>
      </c>
    </row>
    <row r="212" spans="1:65" s="2" customFormat="1" ht="24.2" customHeight="1">
      <c r="A212" s="33"/>
      <c r="B212" s="34"/>
      <c r="C212" s="190" t="s">
        <v>355</v>
      </c>
      <c r="D212" s="190" t="s">
        <v>170</v>
      </c>
      <c r="E212" s="191" t="s">
        <v>435</v>
      </c>
      <c r="F212" s="192" t="s">
        <v>436</v>
      </c>
      <c r="G212" s="193" t="s">
        <v>227</v>
      </c>
      <c r="H212" s="194">
        <v>292</v>
      </c>
      <c r="I212" s="195"/>
      <c r="J212" s="196">
        <f>ROUND(I212*H212,2)</f>
        <v>0</v>
      </c>
      <c r="K212" s="192" t="s">
        <v>174</v>
      </c>
      <c r="L212" s="38"/>
      <c r="M212" s="197" t="s">
        <v>1</v>
      </c>
      <c r="N212" s="198" t="s">
        <v>38</v>
      </c>
      <c r="O212" s="70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175</v>
      </c>
      <c r="AT212" s="201" t="s">
        <v>170</v>
      </c>
      <c r="AU212" s="201" t="s">
        <v>82</v>
      </c>
      <c r="AY212" s="16" t="s">
        <v>168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80</v>
      </c>
      <c r="BK212" s="202">
        <f>ROUND(I212*H212,2)</f>
        <v>0</v>
      </c>
      <c r="BL212" s="16" t="s">
        <v>175</v>
      </c>
      <c r="BM212" s="201" t="s">
        <v>1049</v>
      </c>
    </row>
    <row r="213" spans="1:65" s="13" customFormat="1" ht="11.25">
      <c r="B213" s="203"/>
      <c r="C213" s="204"/>
      <c r="D213" s="205" t="s">
        <v>185</v>
      </c>
      <c r="E213" s="206" t="s">
        <v>1</v>
      </c>
      <c r="F213" s="207" t="s">
        <v>1050</v>
      </c>
      <c r="G213" s="204"/>
      <c r="H213" s="208">
        <v>292</v>
      </c>
      <c r="I213" s="209"/>
      <c r="J213" s="204"/>
      <c r="K213" s="204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185</v>
      </c>
      <c r="AU213" s="214" t="s">
        <v>82</v>
      </c>
      <c r="AV213" s="13" t="s">
        <v>82</v>
      </c>
      <c r="AW213" s="13" t="s">
        <v>30</v>
      </c>
      <c r="AX213" s="13" t="s">
        <v>80</v>
      </c>
      <c r="AY213" s="214" t="s">
        <v>168</v>
      </c>
    </row>
    <row r="214" spans="1:65" s="2" customFormat="1" ht="14.45" customHeight="1">
      <c r="A214" s="33"/>
      <c r="B214" s="34"/>
      <c r="C214" s="190" t="s">
        <v>360</v>
      </c>
      <c r="D214" s="190" t="s">
        <v>170</v>
      </c>
      <c r="E214" s="191" t="s">
        <v>444</v>
      </c>
      <c r="F214" s="192" t="s">
        <v>445</v>
      </c>
      <c r="G214" s="193" t="s">
        <v>227</v>
      </c>
      <c r="H214" s="194">
        <v>14.6</v>
      </c>
      <c r="I214" s="195"/>
      <c r="J214" s="196">
        <f>ROUND(I214*H214,2)</f>
        <v>0</v>
      </c>
      <c r="K214" s="192" t="s">
        <v>174</v>
      </c>
      <c r="L214" s="38"/>
      <c r="M214" s="197" t="s">
        <v>1</v>
      </c>
      <c r="N214" s="198" t="s">
        <v>38</v>
      </c>
      <c r="O214" s="70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175</v>
      </c>
      <c r="AT214" s="201" t="s">
        <v>170</v>
      </c>
      <c r="AU214" s="201" t="s">
        <v>82</v>
      </c>
      <c r="AY214" s="16" t="s">
        <v>168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6" t="s">
        <v>80</v>
      </c>
      <c r="BK214" s="202">
        <f>ROUND(I214*H214,2)</f>
        <v>0</v>
      </c>
      <c r="BL214" s="16" t="s">
        <v>175</v>
      </c>
      <c r="BM214" s="201" t="s">
        <v>1051</v>
      </c>
    </row>
    <row r="215" spans="1:65" s="2" customFormat="1" ht="24.2" customHeight="1">
      <c r="A215" s="33"/>
      <c r="B215" s="34"/>
      <c r="C215" s="190" t="s">
        <v>365</v>
      </c>
      <c r="D215" s="190" t="s">
        <v>170</v>
      </c>
      <c r="E215" s="191" t="s">
        <v>448</v>
      </c>
      <c r="F215" s="192" t="s">
        <v>449</v>
      </c>
      <c r="G215" s="193" t="s">
        <v>227</v>
      </c>
      <c r="H215" s="194">
        <v>14.6</v>
      </c>
      <c r="I215" s="195"/>
      <c r="J215" s="196">
        <f>ROUND(I215*H215,2)</f>
        <v>0</v>
      </c>
      <c r="K215" s="192" t="s">
        <v>174</v>
      </c>
      <c r="L215" s="38"/>
      <c r="M215" s="197" t="s">
        <v>1</v>
      </c>
      <c r="N215" s="198" t="s">
        <v>38</v>
      </c>
      <c r="O215" s="7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175</v>
      </c>
      <c r="AT215" s="201" t="s">
        <v>170</v>
      </c>
      <c r="AU215" s="201" t="s">
        <v>82</v>
      </c>
      <c r="AY215" s="16" t="s">
        <v>168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6" t="s">
        <v>80</v>
      </c>
      <c r="BK215" s="202">
        <f>ROUND(I215*H215,2)</f>
        <v>0</v>
      </c>
      <c r="BL215" s="16" t="s">
        <v>175</v>
      </c>
      <c r="BM215" s="201" t="s">
        <v>1052</v>
      </c>
    </row>
    <row r="216" spans="1:65" s="12" customFormat="1" ht="22.9" customHeight="1">
      <c r="B216" s="174"/>
      <c r="C216" s="175"/>
      <c r="D216" s="176" t="s">
        <v>72</v>
      </c>
      <c r="E216" s="188" t="s">
        <v>451</v>
      </c>
      <c r="F216" s="188" t="s">
        <v>452</v>
      </c>
      <c r="G216" s="175"/>
      <c r="H216" s="175"/>
      <c r="I216" s="178"/>
      <c r="J216" s="189">
        <f>BK216</f>
        <v>0</v>
      </c>
      <c r="K216" s="175"/>
      <c r="L216" s="180"/>
      <c r="M216" s="181"/>
      <c r="N216" s="182"/>
      <c r="O216" s="182"/>
      <c r="P216" s="183">
        <f>SUM(P217:P221)</f>
        <v>0</v>
      </c>
      <c r="Q216" s="182"/>
      <c r="R216" s="183">
        <f>SUM(R217:R221)</f>
        <v>0</v>
      </c>
      <c r="S216" s="182"/>
      <c r="T216" s="184">
        <f>SUM(T217:T221)</f>
        <v>0</v>
      </c>
      <c r="AR216" s="185" t="s">
        <v>80</v>
      </c>
      <c r="AT216" s="186" t="s">
        <v>72</v>
      </c>
      <c r="AU216" s="186" t="s">
        <v>80</v>
      </c>
      <c r="AY216" s="185" t="s">
        <v>168</v>
      </c>
      <c r="BK216" s="187">
        <f>SUM(BK217:BK221)</f>
        <v>0</v>
      </c>
    </row>
    <row r="217" spans="1:65" s="2" customFormat="1" ht="24.2" customHeight="1">
      <c r="A217" s="33"/>
      <c r="B217" s="34"/>
      <c r="C217" s="190" t="s">
        <v>369</v>
      </c>
      <c r="D217" s="190" t="s">
        <v>170</v>
      </c>
      <c r="E217" s="191" t="s">
        <v>454</v>
      </c>
      <c r="F217" s="192" t="s">
        <v>455</v>
      </c>
      <c r="G217" s="193" t="s">
        <v>227</v>
      </c>
      <c r="H217" s="194">
        <v>1.742</v>
      </c>
      <c r="I217" s="195"/>
      <c r="J217" s="196">
        <f>ROUND(I217*H217,2)</f>
        <v>0</v>
      </c>
      <c r="K217" s="192" t="s">
        <v>174</v>
      </c>
      <c r="L217" s="38"/>
      <c r="M217" s="197" t="s">
        <v>1</v>
      </c>
      <c r="N217" s="198" t="s">
        <v>38</v>
      </c>
      <c r="O217" s="7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175</v>
      </c>
      <c r="AT217" s="201" t="s">
        <v>170</v>
      </c>
      <c r="AU217" s="201" t="s">
        <v>82</v>
      </c>
      <c r="AY217" s="16" t="s">
        <v>168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80</v>
      </c>
      <c r="BK217" s="202">
        <f>ROUND(I217*H217,2)</f>
        <v>0</v>
      </c>
      <c r="BL217" s="16" t="s">
        <v>175</v>
      </c>
      <c r="BM217" s="201" t="s">
        <v>1053</v>
      </c>
    </row>
    <row r="218" spans="1:65" s="2" customFormat="1" ht="19.5">
      <c r="A218" s="33"/>
      <c r="B218" s="34"/>
      <c r="C218" s="35"/>
      <c r="D218" s="205" t="s">
        <v>241</v>
      </c>
      <c r="E218" s="35"/>
      <c r="F218" s="236" t="s">
        <v>457</v>
      </c>
      <c r="G218" s="35"/>
      <c r="H218" s="35"/>
      <c r="I218" s="237"/>
      <c r="J218" s="35"/>
      <c r="K218" s="35"/>
      <c r="L218" s="38"/>
      <c r="M218" s="238"/>
      <c r="N218" s="239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241</v>
      </c>
      <c r="AU218" s="16" t="s">
        <v>82</v>
      </c>
    </row>
    <row r="219" spans="1:65" s="13" customFormat="1" ht="11.25">
      <c r="B219" s="203"/>
      <c r="C219" s="204"/>
      <c r="D219" s="205" t="s">
        <v>185</v>
      </c>
      <c r="E219" s="206" t="s">
        <v>1</v>
      </c>
      <c r="F219" s="207" t="s">
        <v>1054</v>
      </c>
      <c r="G219" s="204"/>
      <c r="H219" s="208">
        <v>1.742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185</v>
      </c>
      <c r="AU219" s="214" t="s">
        <v>82</v>
      </c>
      <c r="AV219" s="13" t="s">
        <v>82</v>
      </c>
      <c r="AW219" s="13" t="s">
        <v>30</v>
      </c>
      <c r="AX219" s="13" t="s">
        <v>80</v>
      </c>
      <c r="AY219" s="214" t="s">
        <v>168</v>
      </c>
    </row>
    <row r="220" spans="1:65" s="2" customFormat="1" ht="24.2" customHeight="1">
      <c r="A220" s="33"/>
      <c r="B220" s="34"/>
      <c r="C220" s="190" t="s">
        <v>381</v>
      </c>
      <c r="D220" s="190" t="s">
        <v>170</v>
      </c>
      <c r="E220" s="191" t="s">
        <v>460</v>
      </c>
      <c r="F220" s="192" t="s">
        <v>461</v>
      </c>
      <c r="G220" s="193" t="s">
        <v>227</v>
      </c>
      <c r="H220" s="194">
        <v>16.129000000000001</v>
      </c>
      <c r="I220" s="195"/>
      <c r="J220" s="196">
        <f>ROUND(I220*H220,2)</f>
        <v>0</v>
      </c>
      <c r="K220" s="192" t="s">
        <v>174</v>
      </c>
      <c r="L220" s="38"/>
      <c r="M220" s="197" t="s">
        <v>1</v>
      </c>
      <c r="N220" s="198" t="s">
        <v>38</v>
      </c>
      <c r="O220" s="70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1" t="s">
        <v>175</v>
      </c>
      <c r="AT220" s="201" t="s">
        <v>170</v>
      </c>
      <c r="AU220" s="201" t="s">
        <v>82</v>
      </c>
      <c r="AY220" s="16" t="s">
        <v>168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6" t="s">
        <v>80</v>
      </c>
      <c r="BK220" s="202">
        <f>ROUND(I220*H220,2)</f>
        <v>0</v>
      </c>
      <c r="BL220" s="16" t="s">
        <v>175</v>
      </c>
      <c r="BM220" s="201" t="s">
        <v>1055</v>
      </c>
    </row>
    <row r="221" spans="1:65" s="2" customFormat="1" ht="24.2" customHeight="1">
      <c r="A221" s="33"/>
      <c r="B221" s="34"/>
      <c r="C221" s="190" t="s">
        <v>388</v>
      </c>
      <c r="D221" s="190" t="s">
        <v>170</v>
      </c>
      <c r="E221" s="191" t="s">
        <v>464</v>
      </c>
      <c r="F221" s="192" t="s">
        <v>465</v>
      </c>
      <c r="G221" s="193" t="s">
        <v>227</v>
      </c>
      <c r="H221" s="194">
        <v>16.129000000000001</v>
      </c>
      <c r="I221" s="195"/>
      <c r="J221" s="196">
        <f>ROUND(I221*H221,2)</f>
        <v>0</v>
      </c>
      <c r="K221" s="192" t="s">
        <v>174</v>
      </c>
      <c r="L221" s="38"/>
      <c r="M221" s="240" t="s">
        <v>1</v>
      </c>
      <c r="N221" s="241" t="s">
        <v>38</v>
      </c>
      <c r="O221" s="242"/>
      <c r="P221" s="243">
        <f>O221*H221</f>
        <v>0</v>
      </c>
      <c r="Q221" s="243">
        <v>0</v>
      </c>
      <c r="R221" s="243">
        <f>Q221*H221</f>
        <v>0</v>
      </c>
      <c r="S221" s="243">
        <v>0</v>
      </c>
      <c r="T221" s="24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1" t="s">
        <v>175</v>
      </c>
      <c r="AT221" s="201" t="s">
        <v>170</v>
      </c>
      <c r="AU221" s="201" t="s">
        <v>82</v>
      </c>
      <c r="AY221" s="16" t="s">
        <v>168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6" t="s">
        <v>80</v>
      </c>
      <c r="BK221" s="202">
        <f>ROUND(I221*H221,2)</f>
        <v>0</v>
      </c>
      <c r="BL221" s="16" t="s">
        <v>175</v>
      </c>
      <c r="BM221" s="201" t="s">
        <v>1056</v>
      </c>
    </row>
    <row r="222" spans="1:65" s="2" customFormat="1" ht="6.95" customHeight="1">
      <c r="A222" s="33"/>
      <c r="B222" s="53"/>
      <c r="C222" s="54"/>
      <c r="D222" s="54"/>
      <c r="E222" s="54"/>
      <c r="F222" s="54"/>
      <c r="G222" s="54"/>
      <c r="H222" s="54"/>
      <c r="I222" s="54"/>
      <c r="J222" s="54"/>
      <c r="K222" s="54"/>
      <c r="L222" s="38"/>
      <c r="M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</row>
  </sheetData>
  <sheetProtection algorithmName="SHA-512" hashValue="qEDK8PJKwXVGtqbKVgZqabz/O4vPK7ltpgDCkW02SljUDFAbMpaj6YHZsrUcJZls9zRDQ3GYVnoArHhZSH4L9Q==" saltValue="FdlUZVaL87fVK75wmPI7Dhw1b+dAv1Z5SDm9MB6tUsmHWGm7nLvORyDzNcQR6PWAVNxGNFlVrs1xvyGukbOarw==" spinCount="100000" sheet="1" objects="1" scenarios="1" formatColumns="0" formatRows="0" autoFilter="0"/>
  <autoFilter ref="C125:K22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133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994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1057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ROUND((SUM(BE125:BE136)),  2)</f>
        <v>0</v>
      </c>
      <c r="G35" s="33"/>
      <c r="H35" s="33"/>
      <c r="I35" s="129">
        <v>0.21</v>
      </c>
      <c r="J35" s="128">
        <f>ROUND(((SUM(BE125:BE136))*I35),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ROUND((SUM(BF125:BF136)),  2)</f>
        <v>0</v>
      </c>
      <c r="G36" s="33"/>
      <c r="H36" s="33"/>
      <c r="I36" s="129">
        <v>0.15</v>
      </c>
      <c r="J36" s="128">
        <f>ROUND(((SUM(BF125:BF136))*I36),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ROUND((SUM(BG125:BG136)),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ROUND((SUM(BH125:BH136)),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ROUND((SUM(BI125:BI136)),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994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2020/12/7.2/SO 07 - Vedlejší rozpočtové náklady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468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469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470</v>
      </c>
      <c r="E101" s="160"/>
      <c r="F101" s="160"/>
      <c r="G101" s="160"/>
      <c r="H101" s="160"/>
      <c r="I101" s="160"/>
      <c r="J101" s="161">
        <f>J130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471</v>
      </c>
      <c r="E102" s="160"/>
      <c r="F102" s="160"/>
      <c r="G102" s="160"/>
      <c r="H102" s="160"/>
      <c r="I102" s="160"/>
      <c r="J102" s="161">
        <f>J132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472</v>
      </c>
      <c r="E103" s="160"/>
      <c r="F103" s="160"/>
      <c r="G103" s="160"/>
      <c r="H103" s="160"/>
      <c r="I103" s="160"/>
      <c r="J103" s="161">
        <f>J135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994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2020/12/7.2/SO 07 - Vedlejší rozpočtové náklady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0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473</v>
      </c>
      <c r="F126" s="177" t="s">
        <v>89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P127+P130+P132+P135</f>
        <v>0</v>
      </c>
      <c r="Q126" s="182"/>
      <c r="R126" s="183">
        <f>R127+R130+R132+R135</f>
        <v>0</v>
      </c>
      <c r="S126" s="182"/>
      <c r="T126" s="184">
        <f>T127+T130+T132+T135</f>
        <v>0</v>
      </c>
      <c r="AR126" s="185" t="s">
        <v>194</v>
      </c>
      <c r="AT126" s="186" t="s">
        <v>72</v>
      </c>
      <c r="AU126" s="186" t="s">
        <v>73</v>
      </c>
      <c r="AY126" s="185" t="s">
        <v>168</v>
      </c>
      <c r="BK126" s="187">
        <f>BK127+BK130+BK132+BK135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474</v>
      </c>
      <c r="F127" s="188" t="s">
        <v>475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SUM(P128:P129)</f>
        <v>0</v>
      </c>
      <c r="Q127" s="182"/>
      <c r="R127" s="183">
        <f>SUM(R128:R129)</f>
        <v>0</v>
      </c>
      <c r="S127" s="182"/>
      <c r="T127" s="184">
        <f>SUM(T128:T129)</f>
        <v>0</v>
      </c>
      <c r="AR127" s="185" t="s">
        <v>194</v>
      </c>
      <c r="AT127" s="186" t="s">
        <v>72</v>
      </c>
      <c r="AU127" s="186" t="s">
        <v>80</v>
      </c>
      <c r="AY127" s="185" t="s">
        <v>168</v>
      </c>
      <c r="BK127" s="187">
        <f>SUM(BK128:BK129)</f>
        <v>0</v>
      </c>
    </row>
    <row r="128" spans="1:65" s="2" customFormat="1" ht="14.45" customHeight="1">
      <c r="A128" s="33"/>
      <c r="B128" s="34"/>
      <c r="C128" s="190" t="s">
        <v>80</v>
      </c>
      <c r="D128" s="190" t="s">
        <v>170</v>
      </c>
      <c r="E128" s="191" t="s">
        <v>476</v>
      </c>
      <c r="F128" s="192" t="s">
        <v>475</v>
      </c>
      <c r="G128" s="193" t="s">
        <v>477</v>
      </c>
      <c r="H128" s="194">
        <v>1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1058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485</v>
      </c>
      <c r="F129" s="192" t="s">
        <v>486</v>
      </c>
      <c r="G129" s="193" t="s">
        <v>477</v>
      </c>
      <c r="H129" s="194">
        <v>1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1059</v>
      </c>
    </row>
    <row r="130" spans="1:65" s="12" customFormat="1" ht="22.9" customHeight="1">
      <c r="B130" s="174"/>
      <c r="C130" s="175"/>
      <c r="D130" s="176" t="s">
        <v>72</v>
      </c>
      <c r="E130" s="188" t="s">
        <v>488</v>
      </c>
      <c r="F130" s="188" t="s">
        <v>489</v>
      </c>
      <c r="G130" s="175"/>
      <c r="H130" s="175"/>
      <c r="I130" s="178"/>
      <c r="J130" s="189">
        <f>BK130</f>
        <v>0</v>
      </c>
      <c r="K130" s="175"/>
      <c r="L130" s="180"/>
      <c r="M130" s="181"/>
      <c r="N130" s="182"/>
      <c r="O130" s="182"/>
      <c r="P130" s="183">
        <f>P131</f>
        <v>0</v>
      </c>
      <c r="Q130" s="182"/>
      <c r="R130" s="183">
        <f>R131</f>
        <v>0</v>
      </c>
      <c r="S130" s="182"/>
      <c r="T130" s="184">
        <f>T131</f>
        <v>0</v>
      </c>
      <c r="AR130" s="185" t="s">
        <v>194</v>
      </c>
      <c r="AT130" s="186" t="s">
        <v>72</v>
      </c>
      <c r="AU130" s="186" t="s">
        <v>80</v>
      </c>
      <c r="AY130" s="185" t="s">
        <v>168</v>
      </c>
      <c r="BK130" s="187">
        <f>BK131</f>
        <v>0</v>
      </c>
    </row>
    <row r="131" spans="1:65" s="2" customFormat="1" ht="14.45" customHeight="1">
      <c r="A131" s="33"/>
      <c r="B131" s="34"/>
      <c r="C131" s="190" t="s">
        <v>180</v>
      </c>
      <c r="D131" s="190" t="s">
        <v>170</v>
      </c>
      <c r="E131" s="191" t="s">
        <v>490</v>
      </c>
      <c r="F131" s="192" t="s">
        <v>491</v>
      </c>
      <c r="G131" s="193" t="s">
        <v>220</v>
      </c>
      <c r="H131" s="194">
        <v>1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1060</v>
      </c>
    </row>
    <row r="132" spans="1:65" s="12" customFormat="1" ht="22.9" customHeight="1">
      <c r="B132" s="174"/>
      <c r="C132" s="175"/>
      <c r="D132" s="176" t="s">
        <v>72</v>
      </c>
      <c r="E132" s="188" t="s">
        <v>493</v>
      </c>
      <c r="F132" s="188" t="s">
        <v>494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SUM(P133:P134)</f>
        <v>0</v>
      </c>
      <c r="Q132" s="182"/>
      <c r="R132" s="183">
        <f>SUM(R133:R134)</f>
        <v>0</v>
      </c>
      <c r="S132" s="182"/>
      <c r="T132" s="184">
        <f>SUM(T133:T134)</f>
        <v>0</v>
      </c>
      <c r="AR132" s="185" t="s">
        <v>194</v>
      </c>
      <c r="AT132" s="186" t="s">
        <v>72</v>
      </c>
      <c r="AU132" s="186" t="s">
        <v>80</v>
      </c>
      <c r="AY132" s="185" t="s">
        <v>168</v>
      </c>
      <c r="BK132" s="187">
        <f>SUM(BK133:BK134)</f>
        <v>0</v>
      </c>
    </row>
    <row r="133" spans="1:65" s="2" customFormat="1" ht="14.45" customHeight="1">
      <c r="A133" s="33"/>
      <c r="B133" s="34"/>
      <c r="C133" s="190" t="s">
        <v>175</v>
      </c>
      <c r="D133" s="190" t="s">
        <v>170</v>
      </c>
      <c r="E133" s="191" t="s">
        <v>495</v>
      </c>
      <c r="F133" s="192" t="s">
        <v>494</v>
      </c>
      <c r="G133" s="193" t="s">
        <v>477</v>
      </c>
      <c r="H133" s="194">
        <v>1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1061</v>
      </c>
    </row>
    <row r="134" spans="1:65" s="2" customFormat="1" ht="19.5">
      <c r="A134" s="33"/>
      <c r="B134" s="34"/>
      <c r="C134" s="35"/>
      <c r="D134" s="205" t="s">
        <v>241</v>
      </c>
      <c r="E134" s="35"/>
      <c r="F134" s="236" t="s">
        <v>497</v>
      </c>
      <c r="G134" s="35"/>
      <c r="H134" s="35"/>
      <c r="I134" s="237"/>
      <c r="J134" s="35"/>
      <c r="K134" s="35"/>
      <c r="L134" s="38"/>
      <c r="M134" s="238"/>
      <c r="N134" s="239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241</v>
      </c>
      <c r="AU134" s="16" t="s">
        <v>82</v>
      </c>
    </row>
    <row r="135" spans="1:65" s="12" customFormat="1" ht="22.9" customHeight="1">
      <c r="B135" s="174"/>
      <c r="C135" s="175"/>
      <c r="D135" s="176" t="s">
        <v>72</v>
      </c>
      <c r="E135" s="188" t="s">
        <v>498</v>
      </c>
      <c r="F135" s="188" t="s">
        <v>499</v>
      </c>
      <c r="G135" s="175"/>
      <c r="H135" s="175"/>
      <c r="I135" s="178"/>
      <c r="J135" s="189">
        <f>BK135</f>
        <v>0</v>
      </c>
      <c r="K135" s="175"/>
      <c r="L135" s="180"/>
      <c r="M135" s="181"/>
      <c r="N135" s="182"/>
      <c r="O135" s="182"/>
      <c r="P135" s="183">
        <f>P136</f>
        <v>0</v>
      </c>
      <c r="Q135" s="182"/>
      <c r="R135" s="183">
        <f>R136</f>
        <v>0</v>
      </c>
      <c r="S135" s="182"/>
      <c r="T135" s="184">
        <f>T136</f>
        <v>0</v>
      </c>
      <c r="AR135" s="185" t="s">
        <v>194</v>
      </c>
      <c r="AT135" s="186" t="s">
        <v>72</v>
      </c>
      <c r="AU135" s="186" t="s">
        <v>80</v>
      </c>
      <c r="AY135" s="185" t="s">
        <v>168</v>
      </c>
      <c r="BK135" s="187">
        <f>BK136</f>
        <v>0</v>
      </c>
    </row>
    <row r="136" spans="1:65" s="2" customFormat="1" ht="14.45" customHeight="1">
      <c r="A136" s="33"/>
      <c r="B136" s="34"/>
      <c r="C136" s="190" t="s">
        <v>194</v>
      </c>
      <c r="D136" s="190" t="s">
        <v>170</v>
      </c>
      <c r="E136" s="191" t="s">
        <v>500</v>
      </c>
      <c r="F136" s="192" t="s">
        <v>501</v>
      </c>
      <c r="G136" s="193" t="s">
        <v>477</v>
      </c>
      <c r="H136" s="194">
        <v>1</v>
      </c>
      <c r="I136" s="195"/>
      <c r="J136" s="196">
        <f>ROUND(I136*H136,2)</f>
        <v>0</v>
      </c>
      <c r="K136" s="192" t="s">
        <v>1</v>
      </c>
      <c r="L136" s="38"/>
      <c r="M136" s="240" t="s">
        <v>1</v>
      </c>
      <c r="N136" s="241" t="s">
        <v>38</v>
      </c>
      <c r="O136" s="242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175</v>
      </c>
      <c r="AT136" s="201" t="s">
        <v>170</v>
      </c>
      <c r="AU136" s="201" t="s">
        <v>82</v>
      </c>
      <c r="AY136" s="16" t="s">
        <v>168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80</v>
      </c>
      <c r="BK136" s="202">
        <f>ROUND(I136*H136,2)</f>
        <v>0</v>
      </c>
      <c r="BL136" s="16" t="s">
        <v>175</v>
      </c>
      <c r="BM136" s="201" t="s">
        <v>1062</v>
      </c>
    </row>
    <row r="137" spans="1:65" s="2" customFormat="1" ht="6.95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8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algorithmName="SHA-512" hashValue="wsmJ205Y0kPhim6/3USUdWC5TpPlcrynud+4vIvD8amCd87GrtvfIeGScjRl11A7aO8CRlR8CEjva4AhQQKS4w==" saltValue="+duVZbP758pHJhnX+4TIHNsUwDOo/uhltE2sPXujtt9FG3r3OUKR0tCDNJW1bf0kZGFGjZTuR1JExKQLE149jQ==" spinCount="100000" sheet="1" objects="1" scenarios="1" formatColumns="0" formatRows="0" autoFilter="0"/>
  <autoFilter ref="C124:K136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0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87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136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138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ROUND(J129,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ROUND((SUM(BE129:BE269)),  2)</f>
        <v>0</v>
      </c>
      <c r="G35" s="33"/>
      <c r="H35" s="33"/>
      <c r="I35" s="129">
        <v>0.21</v>
      </c>
      <c r="J35" s="128">
        <f>ROUND(((SUM(BE129:BE269))*I35),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ROUND((SUM(BF129:BF269)),  2)</f>
        <v>0</v>
      </c>
      <c r="G36" s="33"/>
      <c r="H36" s="33"/>
      <c r="I36" s="129">
        <v>0.15</v>
      </c>
      <c r="J36" s="128">
        <f>ROUND(((SUM(BF129:BF269))*I36),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ROUND((SUM(BG129:BG269)),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ROUND((SUM(BH129:BH269)),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ROUND((SUM(BI129:BI269)),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136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2020/12/1.1/SO 01 - Stavební část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J129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144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145</v>
      </c>
      <c r="E100" s="160"/>
      <c r="F100" s="160"/>
      <c r="G100" s="160"/>
      <c r="H100" s="160"/>
      <c r="I100" s="160"/>
      <c r="J100" s="161">
        <f>J131</f>
        <v>0</v>
      </c>
      <c r="K100" s="103"/>
      <c r="L100" s="162"/>
    </row>
    <row r="101" spans="1:47" s="10" customFormat="1" ht="14.85" customHeight="1">
      <c r="B101" s="158"/>
      <c r="C101" s="103"/>
      <c r="D101" s="159" t="s">
        <v>146</v>
      </c>
      <c r="E101" s="160"/>
      <c r="F101" s="160"/>
      <c r="G101" s="160"/>
      <c r="H101" s="160"/>
      <c r="I101" s="160"/>
      <c r="J101" s="161">
        <f>J148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147</v>
      </c>
      <c r="E102" s="160"/>
      <c r="F102" s="160"/>
      <c r="G102" s="160"/>
      <c r="H102" s="160"/>
      <c r="I102" s="160"/>
      <c r="J102" s="161">
        <f>J163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148</v>
      </c>
      <c r="E103" s="160"/>
      <c r="F103" s="160"/>
      <c r="G103" s="160"/>
      <c r="H103" s="160"/>
      <c r="I103" s="160"/>
      <c r="J103" s="161">
        <f>J182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149</v>
      </c>
      <c r="E104" s="160"/>
      <c r="F104" s="160"/>
      <c r="G104" s="160"/>
      <c r="H104" s="160"/>
      <c r="I104" s="160"/>
      <c r="J104" s="161">
        <f>J192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150</v>
      </c>
      <c r="E105" s="160"/>
      <c r="F105" s="160"/>
      <c r="G105" s="160"/>
      <c r="H105" s="160"/>
      <c r="I105" s="160"/>
      <c r="J105" s="161">
        <f>J196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151</v>
      </c>
      <c r="E106" s="160"/>
      <c r="F106" s="160"/>
      <c r="G106" s="160"/>
      <c r="H106" s="160"/>
      <c r="I106" s="160"/>
      <c r="J106" s="161">
        <f>J256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152</v>
      </c>
      <c r="E107" s="160"/>
      <c r="F107" s="160"/>
      <c r="G107" s="160"/>
      <c r="H107" s="160"/>
      <c r="I107" s="160"/>
      <c r="J107" s="161">
        <f>J264</f>
        <v>0</v>
      </c>
      <c r="K107" s="103"/>
      <c r="L107" s="162"/>
    </row>
    <row r="108" spans="1:47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>
      <c r="A114" s="33"/>
      <c r="B114" s="34"/>
      <c r="C114" s="22" t="s">
        <v>153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5"/>
      <c r="D117" s="35"/>
      <c r="E117" s="297" t="str">
        <f>E7</f>
        <v>Oprava mostních objektů na trati Litoměřice - Česká Lípa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0"/>
      <c r="C118" s="28" t="s">
        <v>135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pans="1:31" s="2" customFormat="1" ht="16.5" customHeight="1">
      <c r="A119" s="33"/>
      <c r="B119" s="34"/>
      <c r="C119" s="35"/>
      <c r="D119" s="35"/>
      <c r="E119" s="297" t="s">
        <v>136</v>
      </c>
      <c r="F119" s="299"/>
      <c r="G119" s="299"/>
      <c r="H119" s="299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137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50" t="str">
        <f>E11</f>
        <v>2020/12/1.1/SO 01 - Stavební část</v>
      </c>
      <c r="F121" s="299"/>
      <c r="G121" s="299"/>
      <c r="H121" s="299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5"/>
      <c r="E123" s="35"/>
      <c r="F123" s="26" t="str">
        <f>F14</f>
        <v xml:space="preserve"> </v>
      </c>
      <c r="G123" s="35"/>
      <c r="H123" s="35"/>
      <c r="I123" s="28" t="s">
        <v>22</v>
      </c>
      <c r="J123" s="65" t="str">
        <f>IF(J14="","",J14)</f>
        <v>14. 7. 2020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24</v>
      </c>
      <c r="D125" s="35"/>
      <c r="E125" s="35"/>
      <c r="F125" s="26" t="str">
        <f>E17</f>
        <v xml:space="preserve"> </v>
      </c>
      <c r="G125" s="35"/>
      <c r="H125" s="35"/>
      <c r="I125" s="28" t="s">
        <v>29</v>
      </c>
      <c r="J125" s="31" t="str">
        <f>E23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27</v>
      </c>
      <c r="D126" s="35"/>
      <c r="E126" s="35"/>
      <c r="F126" s="26" t="str">
        <f>IF(E20="","",E20)</f>
        <v>Vyplň údaj</v>
      </c>
      <c r="G126" s="35"/>
      <c r="H126" s="35"/>
      <c r="I126" s="28" t="s">
        <v>31</v>
      </c>
      <c r="J126" s="31" t="str">
        <f>E26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63"/>
      <c r="B128" s="164"/>
      <c r="C128" s="165" t="s">
        <v>154</v>
      </c>
      <c r="D128" s="166" t="s">
        <v>58</v>
      </c>
      <c r="E128" s="166" t="s">
        <v>54</v>
      </c>
      <c r="F128" s="166" t="s">
        <v>55</v>
      </c>
      <c r="G128" s="166" t="s">
        <v>155</v>
      </c>
      <c r="H128" s="166" t="s">
        <v>156</v>
      </c>
      <c r="I128" s="166" t="s">
        <v>157</v>
      </c>
      <c r="J128" s="166" t="s">
        <v>141</v>
      </c>
      <c r="K128" s="167" t="s">
        <v>158</v>
      </c>
      <c r="L128" s="168"/>
      <c r="M128" s="74" t="s">
        <v>1</v>
      </c>
      <c r="N128" s="75" t="s">
        <v>37</v>
      </c>
      <c r="O128" s="75" t="s">
        <v>159</v>
      </c>
      <c r="P128" s="75" t="s">
        <v>160</v>
      </c>
      <c r="Q128" s="75" t="s">
        <v>161</v>
      </c>
      <c r="R128" s="75" t="s">
        <v>162</v>
      </c>
      <c r="S128" s="75" t="s">
        <v>163</v>
      </c>
      <c r="T128" s="76" t="s">
        <v>164</v>
      </c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</row>
    <row r="129" spans="1:65" s="2" customFormat="1" ht="22.9" customHeight="1">
      <c r="A129" s="33"/>
      <c r="B129" s="34"/>
      <c r="C129" s="81" t="s">
        <v>165</v>
      </c>
      <c r="D129" s="35"/>
      <c r="E129" s="35"/>
      <c r="F129" s="35"/>
      <c r="G129" s="35"/>
      <c r="H129" s="35"/>
      <c r="I129" s="35"/>
      <c r="J129" s="169">
        <f>BK129</f>
        <v>0</v>
      </c>
      <c r="K129" s="35"/>
      <c r="L129" s="38"/>
      <c r="M129" s="77"/>
      <c r="N129" s="170"/>
      <c r="O129" s="78"/>
      <c r="P129" s="171">
        <f>P130</f>
        <v>0</v>
      </c>
      <c r="Q129" s="78"/>
      <c r="R129" s="171">
        <f>R130</f>
        <v>240.18758419663999</v>
      </c>
      <c r="S129" s="78"/>
      <c r="T129" s="172">
        <f>T130</f>
        <v>121.53401769999999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72</v>
      </c>
      <c r="AU129" s="16" t="s">
        <v>143</v>
      </c>
      <c r="BK129" s="173">
        <f>BK130</f>
        <v>0</v>
      </c>
    </row>
    <row r="130" spans="1:65" s="12" customFormat="1" ht="25.9" customHeight="1">
      <c r="B130" s="174"/>
      <c r="C130" s="175"/>
      <c r="D130" s="176" t="s">
        <v>72</v>
      </c>
      <c r="E130" s="177" t="s">
        <v>166</v>
      </c>
      <c r="F130" s="177" t="s">
        <v>167</v>
      </c>
      <c r="G130" s="175"/>
      <c r="H130" s="175"/>
      <c r="I130" s="178"/>
      <c r="J130" s="179">
        <f>BK130</f>
        <v>0</v>
      </c>
      <c r="K130" s="175"/>
      <c r="L130" s="180"/>
      <c r="M130" s="181"/>
      <c r="N130" s="182"/>
      <c r="O130" s="182"/>
      <c r="P130" s="183">
        <f>P131+P163+P182+P192+P196+P256+P264</f>
        <v>0</v>
      </c>
      <c r="Q130" s="182"/>
      <c r="R130" s="183">
        <f>R131+R163+R182+R192+R196+R256+R264</f>
        <v>240.18758419663999</v>
      </c>
      <c r="S130" s="182"/>
      <c r="T130" s="184">
        <f>T131+T163+T182+T192+T196+T256+T264</f>
        <v>121.53401769999999</v>
      </c>
      <c r="AR130" s="185" t="s">
        <v>80</v>
      </c>
      <c r="AT130" s="186" t="s">
        <v>72</v>
      </c>
      <c r="AU130" s="186" t="s">
        <v>73</v>
      </c>
      <c r="AY130" s="185" t="s">
        <v>168</v>
      </c>
      <c r="BK130" s="187">
        <f>BK131+BK163+BK182+BK192+BK196+BK256+BK264</f>
        <v>0</v>
      </c>
    </row>
    <row r="131" spans="1:65" s="12" customFormat="1" ht="22.9" customHeight="1">
      <c r="B131" s="174"/>
      <c r="C131" s="175"/>
      <c r="D131" s="176" t="s">
        <v>72</v>
      </c>
      <c r="E131" s="188" t="s">
        <v>80</v>
      </c>
      <c r="F131" s="188" t="s">
        <v>169</v>
      </c>
      <c r="G131" s="175"/>
      <c r="H131" s="175"/>
      <c r="I131" s="178"/>
      <c r="J131" s="189">
        <f>BK131</f>
        <v>0</v>
      </c>
      <c r="K131" s="175"/>
      <c r="L131" s="180"/>
      <c r="M131" s="181"/>
      <c r="N131" s="182"/>
      <c r="O131" s="182"/>
      <c r="P131" s="183">
        <f>P132+SUM(P133:P148)</f>
        <v>0</v>
      </c>
      <c r="Q131" s="182"/>
      <c r="R131" s="183">
        <f>R132+SUM(R133:R148)</f>
        <v>12.193459199999999</v>
      </c>
      <c r="S131" s="182"/>
      <c r="T131" s="184">
        <f>T132+SUM(T133:T148)</f>
        <v>15.372000000000002</v>
      </c>
      <c r="AR131" s="185" t="s">
        <v>80</v>
      </c>
      <c r="AT131" s="186" t="s">
        <v>72</v>
      </c>
      <c r="AU131" s="186" t="s">
        <v>80</v>
      </c>
      <c r="AY131" s="185" t="s">
        <v>168</v>
      </c>
      <c r="BK131" s="187">
        <f>BK132+SUM(BK133:BK148)</f>
        <v>0</v>
      </c>
    </row>
    <row r="132" spans="1:65" s="2" customFormat="1" ht="24.2" customHeight="1">
      <c r="A132" s="33"/>
      <c r="B132" s="34"/>
      <c r="C132" s="190" t="s">
        <v>80</v>
      </c>
      <c r="D132" s="190" t="s">
        <v>170</v>
      </c>
      <c r="E132" s="191" t="s">
        <v>171</v>
      </c>
      <c r="F132" s="192" t="s">
        <v>172</v>
      </c>
      <c r="G132" s="193" t="s">
        <v>173</v>
      </c>
      <c r="H132" s="194">
        <v>400</v>
      </c>
      <c r="I132" s="195"/>
      <c r="J132" s="196">
        <f>ROUND(I132*H132,2)</f>
        <v>0</v>
      </c>
      <c r="K132" s="192" t="s">
        <v>174</v>
      </c>
      <c r="L132" s="38"/>
      <c r="M132" s="197" t="s">
        <v>1</v>
      </c>
      <c r="N132" s="198" t="s">
        <v>38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175</v>
      </c>
      <c r="AT132" s="201" t="s">
        <v>170</v>
      </c>
      <c r="AU132" s="201" t="s">
        <v>82</v>
      </c>
      <c r="AY132" s="16" t="s">
        <v>168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80</v>
      </c>
      <c r="BK132" s="202">
        <f>ROUND(I132*H132,2)</f>
        <v>0</v>
      </c>
      <c r="BL132" s="16" t="s">
        <v>175</v>
      </c>
      <c r="BM132" s="201" t="s">
        <v>176</v>
      </c>
    </row>
    <row r="133" spans="1:65" s="2" customFormat="1" ht="14.45" customHeight="1">
      <c r="A133" s="33"/>
      <c r="B133" s="34"/>
      <c r="C133" s="190" t="s">
        <v>82</v>
      </c>
      <c r="D133" s="190" t="s">
        <v>170</v>
      </c>
      <c r="E133" s="191" t="s">
        <v>177</v>
      </c>
      <c r="F133" s="192" t="s">
        <v>178</v>
      </c>
      <c r="G133" s="193" t="s">
        <v>173</v>
      </c>
      <c r="H133" s="194">
        <v>400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6.0000000000000002E-5</v>
      </c>
      <c r="R133" s="199">
        <f>Q133*H133</f>
        <v>2.4E-2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179</v>
      </c>
    </row>
    <row r="134" spans="1:65" s="2" customFormat="1" ht="37.9" customHeight="1">
      <c r="A134" s="33"/>
      <c r="B134" s="34"/>
      <c r="C134" s="190" t="s">
        <v>180</v>
      </c>
      <c r="D134" s="190" t="s">
        <v>170</v>
      </c>
      <c r="E134" s="191" t="s">
        <v>181</v>
      </c>
      <c r="F134" s="192" t="s">
        <v>182</v>
      </c>
      <c r="G134" s="193" t="s">
        <v>183</v>
      </c>
      <c r="H134" s="194">
        <v>50.1</v>
      </c>
      <c r="I134" s="195"/>
      <c r="J134" s="196">
        <f>ROUND(I134*H134,2)</f>
        <v>0</v>
      </c>
      <c r="K134" s="192" t="s">
        <v>174</v>
      </c>
      <c r="L134" s="38"/>
      <c r="M134" s="197" t="s">
        <v>1</v>
      </c>
      <c r="N134" s="198" t="s">
        <v>38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175</v>
      </c>
      <c r="AT134" s="201" t="s">
        <v>170</v>
      </c>
      <c r="AU134" s="201" t="s">
        <v>82</v>
      </c>
      <c r="AY134" s="16" t="s">
        <v>168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80</v>
      </c>
      <c r="BK134" s="202">
        <f>ROUND(I134*H134,2)</f>
        <v>0</v>
      </c>
      <c r="BL134" s="16" t="s">
        <v>175</v>
      </c>
      <c r="BM134" s="201" t="s">
        <v>184</v>
      </c>
    </row>
    <row r="135" spans="1:65" s="13" customFormat="1" ht="11.25">
      <c r="B135" s="203"/>
      <c r="C135" s="204"/>
      <c r="D135" s="205" t="s">
        <v>185</v>
      </c>
      <c r="E135" s="206" t="s">
        <v>1</v>
      </c>
      <c r="F135" s="207" t="s">
        <v>186</v>
      </c>
      <c r="G135" s="204"/>
      <c r="H135" s="208">
        <v>16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185</v>
      </c>
      <c r="AU135" s="214" t="s">
        <v>82</v>
      </c>
      <c r="AV135" s="13" t="s">
        <v>82</v>
      </c>
      <c r="AW135" s="13" t="s">
        <v>30</v>
      </c>
      <c r="AX135" s="13" t="s">
        <v>73</v>
      </c>
      <c r="AY135" s="214" t="s">
        <v>168</v>
      </c>
    </row>
    <row r="136" spans="1:65" s="13" customFormat="1" ht="11.25">
      <c r="B136" s="203"/>
      <c r="C136" s="204"/>
      <c r="D136" s="205" t="s">
        <v>185</v>
      </c>
      <c r="E136" s="206" t="s">
        <v>1</v>
      </c>
      <c r="F136" s="207" t="s">
        <v>187</v>
      </c>
      <c r="G136" s="204"/>
      <c r="H136" s="208">
        <v>5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185</v>
      </c>
      <c r="AU136" s="214" t="s">
        <v>82</v>
      </c>
      <c r="AV136" s="13" t="s">
        <v>82</v>
      </c>
      <c r="AW136" s="13" t="s">
        <v>30</v>
      </c>
      <c r="AX136" s="13" t="s">
        <v>73</v>
      </c>
      <c r="AY136" s="214" t="s">
        <v>168</v>
      </c>
    </row>
    <row r="137" spans="1:65" s="13" customFormat="1" ht="11.25">
      <c r="B137" s="203"/>
      <c r="C137" s="204"/>
      <c r="D137" s="205" t="s">
        <v>185</v>
      </c>
      <c r="E137" s="206" t="s">
        <v>1</v>
      </c>
      <c r="F137" s="207" t="s">
        <v>188</v>
      </c>
      <c r="G137" s="204"/>
      <c r="H137" s="208">
        <v>29.1</v>
      </c>
      <c r="I137" s="209"/>
      <c r="J137" s="204"/>
      <c r="K137" s="204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185</v>
      </c>
      <c r="AU137" s="214" t="s">
        <v>82</v>
      </c>
      <c r="AV137" s="13" t="s">
        <v>82</v>
      </c>
      <c r="AW137" s="13" t="s">
        <v>30</v>
      </c>
      <c r="AX137" s="13" t="s">
        <v>73</v>
      </c>
      <c r="AY137" s="214" t="s">
        <v>168</v>
      </c>
    </row>
    <row r="138" spans="1:65" s="14" customFormat="1" ht="11.25">
      <c r="B138" s="215"/>
      <c r="C138" s="216"/>
      <c r="D138" s="205" t="s">
        <v>185</v>
      </c>
      <c r="E138" s="217" t="s">
        <v>1</v>
      </c>
      <c r="F138" s="218" t="s">
        <v>189</v>
      </c>
      <c r="G138" s="216"/>
      <c r="H138" s="219">
        <v>50.1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185</v>
      </c>
      <c r="AU138" s="225" t="s">
        <v>82</v>
      </c>
      <c r="AV138" s="14" t="s">
        <v>175</v>
      </c>
      <c r="AW138" s="14" t="s">
        <v>30</v>
      </c>
      <c r="AX138" s="14" t="s">
        <v>80</v>
      </c>
      <c r="AY138" s="225" t="s">
        <v>168</v>
      </c>
    </row>
    <row r="139" spans="1:65" s="2" customFormat="1" ht="14.45" customHeight="1">
      <c r="A139" s="33"/>
      <c r="B139" s="34"/>
      <c r="C139" s="190" t="s">
        <v>175</v>
      </c>
      <c r="D139" s="190" t="s">
        <v>170</v>
      </c>
      <c r="E139" s="191" t="s">
        <v>190</v>
      </c>
      <c r="F139" s="192" t="s">
        <v>191</v>
      </c>
      <c r="G139" s="193" t="s">
        <v>173</v>
      </c>
      <c r="H139" s="194">
        <v>10</v>
      </c>
      <c r="I139" s="195"/>
      <c r="J139" s="196">
        <f>ROUND(I139*H139,2)</f>
        <v>0</v>
      </c>
      <c r="K139" s="192" t="s">
        <v>174</v>
      </c>
      <c r="L139" s="38"/>
      <c r="M139" s="197" t="s">
        <v>1</v>
      </c>
      <c r="N139" s="198" t="s">
        <v>38</v>
      </c>
      <c r="O139" s="70"/>
      <c r="P139" s="199">
        <f>O139*H139</f>
        <v>0</v>
      </c>
      <c r="Q139" s="199">
        <v>6.2059200000000002E-3</v>
      </c>
      <c r="R139" s="199">
        <f>Q139*H139</f>
        <v>6.2059200000000002E-2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175</v>
      </c>
      <c r="AT139" s="201" t="s">
        <v>170</v>
      </c>
      <c r="AU139" s="201" t="s">
        <v>82</v>
      </c>
      <c r="AY139" s="16" t="s">
        <v>168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80</v>
      </c>
      <c r="BK139" s="202">
        <f>ROUND(I139*H139,2)</f>
        <v>0</v>
      </c>
      <c r="BL139" s="16" t="s">
        <v>175</v>
      </c>
      <c r="BM139" s="201" t="s">
        <v>192</v>
      </c>
    </row>
    <row r="140" spans="1:65" s="13" customFormat="1" ht="11.25">
      <c r="B140" s="203"/>
      <c r="C140" s="204"/>
      <c r="D140" s="205" t="s">
        <v>185</v>
      </c>
      <c r="E140" s="206" t="s">
        <v>1</v>
      </c>
      <c r="F140" s="207" t="s">
        <v>193</v>
      </c>
      <c r="G140" s="204"/>
      <c r="H140" s="208">
        <v>10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185</v>
      </c>
      <c r="AU140" s="214" t="s">
        <v>82</v>
      </c>
      <c r="AV140" s="13" t="s">
        <v>82</v>
      </c>
      <c r="AW140" s="13" t="s">
        <v>30</v>
      </c>
      <c r="AX140" s="13" t="s">
        <v>80</v>
      </c>
      <c r="AY140" s="214" t="s">
        <v>168</v>
      </c>
    </row>
    <row r="141" spans="1:65" s="2" customFormat="1" ht="24.2" customHeight="1">
      <c r="A141" s="33"/>
      <c r="B141" s="34"/>
      <c r="C141" s="190" t="s">
        <v>194</v>
      </c>
      <c r="D141" s="190" t="s">
        <v>170</v>
      </c>
      <c r="E141" s="191" t="s">
        <v>195</v>
      </c>
      <c r="F141" s="192" t="s">
        <v>196</v>
      </c>
      <c r="G141" s="193" t="s">
        <v>173</v>
      </c>
      <c r="H141" s="194">
        <v>10</v>
      </c>
      <c r="I141" s="195"/>
      <c r="J141" s="196">
        <f>ROUND(I141*H141,2)</f>
        <v>0</v>
      </c>
      <c r="K141" s="192" t="s">
        <v>174</v>
      </c>
      <c r="L141" s="38"/>
      <c r="M141" s="197" t="s">
        <v>1</v>
      </c>
      <c r="N141" s="198" t="s">
        <v>38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175</v>
      </c>
      <c r="AT141" s="201" t="s">
        <v>170</v>
      </c>
      <c r="AU141" s="201" t="s">
        <v>82</v>
      </c>
      <c r="AY141" s="16" t="s">
        <v>168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80</v>
      </c>
      <c r="BK141" s="202">
        <f>ROUND(I141*H141,2)</f>
        <v>0</v>
      </c>
      <c r="BL141" s="16" t="s">
        <v>175</v>
      </c>
      <c r="BM141" s="201" t="s">
        <v>197</v>
      </c>
    </row>
    <row r="142" spans="1:65" s="2" customFormat="1" ht="24.2" customHeight="1">
      <c r="A142" s="33"/>
      <c r="B142" s="34"/>
      <c r="C142" s="190" t="s">
        <v>198</v>
      </c>
      <c r="D142" s="190" t="s">
        <v>170</v>
      </c>
      <c r="E142" s="191" t="s">
        <v>199</v>
      </c>
      <c r="F142" s="192" t="s">
        <v>200</v>
      </c>
      <c r="G142" s="193" t="s">
        <v>183</v>
      </c>
      <c r="H142" s="194">
        <v>31</v>
      </c>
      <c r="I142" s="195"/>
      <c r="J142" s="196">
        <f>ROUND(I142*H142,2)</f>
        <v>0</v>
      </c>
      <c r="K142" s="192" t="s">
        <v>174</v>
      </c>
      <c r="L142" s="38"/>
      <c r="M142" s="197" t="s">
        <v>1</v>
      </c>
      <c r="N142" s="198" t="s">
        <v>38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175</v>
      </c>
      <c r="AT142" s="201" t="s">
        <v>170</v>
      </c>
      <c r="AU142" s="201" t="s">
        <v>82</v>
      </c>
      <c r="AY142" s="16" t="s">
        <v>168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80</v>
      </c>
      <c r="BK142" s="202">
        <f>ROUND(I142*H142,2)</f>
        <v>0</v>
      </c>
      <c r="BL142" s="16" t="s">
        <v>175</v>
      </c>
      <c r="BM142" s="201" t="s">
        <v>201</v>
      </c>
    </row>
    <row r="143" spans="1:65" s="2" customFormat="1" ht="24.2" customHeight="1">
      <c r="A143" s="33"/>
      <c r="B143" s="34"/>
      <c r="C143" s="190" t="s">
        <v>202</v>
      </c>
      <c r="D143" s="190" t="s">
        <v>170</v>
      </c>
      <c r="E143" s="191" t="s">
        <v>203</v>
      </c>
      <c r="F143" s="192" t="s">
        <v>204</v>
      </c>
      <c r="G143" s="193" t="s">
        <v>173</v>
      </c>
      <c r="H143" s="194">
        <v>197</v>
      </c>
      <c r="I143" s="195"/>
      <c r="J143" s="196">
        <f>ROUND(I143*H143,2)</f>
        <v>0</v>
      </c>
      <c r="K143" s="192" t="s">
        <v>174</v>
      </c>
      <c r="L143" s="38"/>
      <c r="M143" s="197" t="s">
        <v>1</v>
      </c>
      <c r="N143" s="198" t="s">
        <v>38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175</v>
      </c>
      <c r="AT143" s="201" t="s">
        <v>170</v>
      </c>
      <c r="AU143" s="201" t="s">
        <v>82</v>
      </c>
      <c r="AY143" s="16" t="s">
        <v>168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80</v>
      </c>
      <c r="BK143" s="202">
        <f>ROUND(I143*H143,2)</f>
        <v>0</v>
      </c>
      <c r="BL143" s="16" t="s">
        <v>175</v>
      </c>
      <c r="BM143" s="201" t="s">
        <v>205</v>
      </c>
    </row>
    <row r="144" spans="1:65" s="13" customFormat="1" ht="11.25">
      <c r="B144" s="203"/>
      <c r="C144" s="204"/>
      <c r="D144" s="205" t="s">
        <v>185</v>
      </c>
      <c r="E144" s="206" t="s">
        <v>1</v>
      </c>
      <c r="F144" s="207" t="s">
        <v>206</v>
      </c>
      <c r="G144" s="204"/>
      <c r="H144" s="208">
        <v>197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185</v>
      </c>
      <c r="AU144" s="214" t="s">
        <v>82</v>
      </c>
      <c r="AV144" s="13" t="s">
        <v>82</v>
      </c>
      <c r="AW144" s="13" t="s">
        <v>30</v>
      </c>
      <c r="AX144" s="13" t="s">
        <v>80</v>
      </c>
      <c r="AY144" s="214" t="s">
        <v>168</v>
      </c>
    </row>
    <row r="145" spans="1:65" s="2" customFormat="1" ht="24.2" customHeight="1">
      <c r="A145" s="33"/>
      <c r="B145" s="34"/>
      <c r="C145" s="190" t="s">
        <v>207</v>
      </c>
      <c r="D145" s="190" t="s">
        <v>170</v>
      </c>
      <c r="E145" s="191" t="s">
        <v>208</v>
      </c>
      <c r="F145" s="192" t="s">
        <v>209</v>
      </c>
      <c r="G145" s="193" t="s">
        <v>173</v>
      </c>
      <c r="H145" s="194">
        <v>197</v>
      </c>
      <c r="I145" s="195"/>
      <c r="J145" s="196">
        <f>ROUND(I145*H145,2)</f>
        <v>0</v>
      </c>
      <c r="K145" s="192" t="s">
        <v>174</v>
      </c>
      <c r="L145" s="38"/>
      <c r="M145" s="197" t="s">
        <v>1</v>
      </c>
      <c r="N145" s="198" t="s">
        <v>38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175</v>
      </c>
      <c r="AT145" s="201" t="s">
        <v>170</v>
      </c>
      <c r="AU145" s="201" t="s">
        <v>82</v>
      </c>
      <c r="AY145" s="16" t="s">
        <v>168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80</v>
      </c>
      <c r="BK145" s="202">
        <f>ROUND(I145*H145,2)</f>
        <v>0</v>
      </c>
      <c r="BL145" s="16" t="s">
        <v>175</v>
      </c>
      <c r="BM145" s="201" t="s">
        <v>210</v>
      </c>
    </row>
    <row r="146" spans="1:65" s="2" customFormat="1" ht="24.2" customHeight="1">
      <c r="A146" s="33"/>
      <c r="B146" s="34"/>
      <c r="C146" s="190" t="s">
        <v>211</v>
      </c>
      <c r="D146" s="190" t="s">
        <v>170</v>
      </c>
      <c r="E146" s="191" t="s">
        <v>212</v>
      </c>
      <c r="F146" s="192" t="s">
        <v>213</v>
      </c>
      <c r="G146" s="193" t="s">
        <v>183</v>
      </c>
      <c r="H146" s="194">
        <v>8.4</v>
      </c>
      <c r="I146" s="195"/>
      <c r="J146" s="196">
        <f>ROUND(I146*H146,2)</f>
        <v>0</v>
      </c>
      <c r="K146" s="192" t="s">
        <v>174</v>
      </c>
      <c r="L146" s="38"/>
      <c r="M146" s="197" t="s">
        <v>1</v>
      </c>
      <c r="N146" s="198" t="s">
        <v>38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1.8</v>
      </c>
      <c r="T146" s="200">
        <f>S146*H146</f>
        <v>15.120000000000001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175</v>
      </c>
      <c r="AT146" s="201" t="s">
        <v>170</v>
      </c>
      <c r="AU146" s="201" t="s">
        <v>82</v>
      </c>
      <c r="AY146" s="16" t="s">
        <v>168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80</v>
      </c>
      <c r="BK146" s="202">
        <f>ROUND(I146*H146,2)</f>
        <v>0</v>
      </c>
      <c r="BL146" s="16" t="s">
        <v>175</v>
      </c>
      <c r="BM146" s="201" t="s">
        <v>214</v>
      </c>
    </row>
    <row r="147" spans="1:65" s="13" customFormat="1" ht="11.25">
      <c r="B147" s="203"/>
      <c r="C147" s="204"/>
      <c r="D147" s="205" t="s">
        <v>185</v>
      </c>
      <c r="E147" s="206" t="s">
        <v>1</v>
      </c>
      <c r="F147" s="207" t="s">
        <v>215</v>
      </c>
      <c r="G147" s="204"/>
      <c r="H147" s="208">
        <v>8.4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185</v>
      </c>
      <c r="AU147" s="214" t="s">
        <v>82</v>
      </c>
      <c r="AV147" s="13" t="s">
        <v>82</v>
      </c>
      <c r="AW147" s="13" t="s">
        <v>30</v>
      </c>
      <c r="AX147" s="13" t="s">
        <v>80</v>
      </c>
      <c r="AY147" s="214" t="s">
        <v>168</v>
      </c>
    </row>
    <row r="148" spans="1:65" s="12" customFormat="1" ht="20.85" customHeight="1">
      <c r="B148" s="174"/>
      <c r="C148" s="175"/>
      <c r="D148" s="176" t="s">
        <v>72</v>
      </c>
      <c r="E148" s="188" t="s">
        <v>82</v>
      </c>
      <c r="F148" s="188" t="s">
        <v>216</v>
      </c>
      <c r="G148" s="175"/>
      <c r="H148" s="175"/>
      <c r="I148" s="178"/>
      <c r="J148" s="189">
        <f>BK148</f>
        <v>0</v>
      </c>
      <c r="K148" s="175"/>
      <c r="L148" s="180"/>
      <c r="M148" s="181"/>
      <c r="N148" s="182"/>
      <c r="O148" s="182"/>
      <c r="P148" s="183">
        <f>SUM(P149:P162)</f>
        <v>0</v>
      </c>
      <c r="Q148" s="182"/>
      <c r="R148" s="183">
        <f>SUM(R149:R162)</f>
        <v>12.1074</v>
      </c>
      <c r="S148" s="182"/>
      <c r="T148" s="184">
        <f>SUM(T149:T162)</f>
        <v>0.252</v>
      </c>
      <c r="AR148" s="185" t="s">
        <v>80</v>
      </c>
      <c r="AT148" s="186" t="s">
        <v>72</v>
      </c>
      <c r="AU148" s="186" t="s">
        <v>82</v>
      </c>
      <c r="AY148" s="185" t="s">
        <v>168</v>
      </c>
      <c r="BK148" s="187">
        <f>SUM(BK149:BK162)</f>
        <v>0</v>
      </c>
    </row>
    <row r="149" spans="1:65" s="2" customFormat="1" ht="24.2" customHeight="1">
      <c r="A149" s="33"/>
      <c r="B149" s="34"/>
      <c r="C149" s="190" t="s">
        <v>217</v>
      </c>
      <c r="D149" s="190" t="s">
        <v>170</v>
      </c>
      <c r="E149" s="191" t="s">
        <v>218</v>
      </c>
      <c r="F149" s="192" t="s">
        <v>219</v>
      </c>
      <c r="G149" s="193" t="s">
        <v>220</v>
      </c>
      <c r="H149" s="194">
        <v>64</v>
      </c>
      <c r="I149" s="195"/>
      <c r="J149" s="196">
        <f>ROUND(I149*H149,2)</f>
        <v>0</v>
      </c>
      <c r="K149" s="192" t="s">
        <v>174</v>
      </c>
      <c r="L149" s="38"/>
      <c r="M149" s="197" t="s">
        <v>1</v>
      </c>
      <c r="N149" s="198" t="s">
        <v>38</v>
      </c>
      <c r="O149" s="70"/>
      <c r="P149" s="199">
        <f>O149*H149</f>
        <v>0</v>
      </c>
      <c r="Q149" s="199">
        <v>6.0000000000000002E-5</v>
      </c>
      <c r="R149" s="199">
        <f>Q149*H149</f>
        <v>3.8400000000000001E-3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175</v>
      </c>
      <c r="AT149" s="201" t="s">
        <v>170</v>
      </c>
      <c r="AU149" s="201" t="s">
        <v>180</v>
      </c>
      <c r="AY149" s="16" t="s">
        <v>168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80</v>
      </c>
      <c r="BK149" s="202">
        <f>ROUND(I149*H149,2)</f>
        <v>0</v>
      </c>
      <c r="BL149" s="16" t="s">
        <v>175</v>
      </c>
      <c r="BM149" s="201" t="s">
        <v>221</v>
      </c>
    </row>
    <row r="150" spans="1:65" s="13" customFormat="1" ht="11.25">
      <c r="B150" s="203"/>
      <c r="C150" s="204"/>
      <c r="D150" s="205" t="s">
        <v>185</v>
      </c>
      <c r="E150" s="206" t="s">
        <v>1</v>
      </c>
      <c r="F150" s="207" t="s">
        <v>222</v>
      </c>
      <c r="G150" s="204"/>
      <c r="H150" s="208">
        <v>64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185</v>
      </c>
      <c r="AU150" s="214" t="s">
        <v>180</v>
      </c>
      <c r="AV150" s="13" t="s">
        <v>82</v>
      </c>
      <c r="AW150" s="13" t="s">
        <v>30</v>
      </c>
      <c r="AX150" s="13" t="s">
        <v>73</v>
      </c>
      <c r="AY150" s="214" t="s">
        <v>168</v>
      </c>
    </row>
    <row r="151" spans="1:65" s="14" customFormat="1" ht="11.25">
      <c r="B151" s="215"/>
      <c r="C151" s="216"/>
      <c r="D151" s="205" t="s">
        <v>185</v>
      </c>
      <c r="E151" s="217" t="s">
        <v>1</v>
      </c>
      <c r="F151" s="218" t="s">
        <v>189</v>
      </c>
      <c r="G151" s="216"/>
      <c r="H151" s="219">
        <v>64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185</v>
      </c>
      <c r="AU151" s="225" t="s">
        <v>180</v>
      </c>
      <c r="AV151" s="14" t="s">
        <v>175</v>
      </c>
      <c r="AW151" s="14" t="s">
        <v>30</v>
      </c>
      <c r="AX151" s="14" t="s">
        <v>80</v>
      </c>
      <c r="AY151" s="225" t="s">
        <v>168</v>
      </c>
    </row>
    <row r="152" spans="1:65" s="2" customFormat="1" ht="14.45" customHeight="1">
      <c r="A152" s="33"/>
      <c r="B152" s="34"/>
      <c r="C152" s="226" t="s">
        <v>223</v>
      </c>
      <c r="D152" s="226" t="s">
        <v>224</v>
      </c>
      <c r="E152" s="227" t="s">
        <v>225</v>
      </c>
      <c r="F152" s="228" t="s">
        <v>226</v>
      </c>
      <c r="G152" s="229" t="s">
        <v>227</v>
      </c>
      <c r="H152" s="230">
        <v>12</v>
      </c>
      <c r="I152" s="231"/>
      <c r="J152" s="232">
        <f>ROUND(I152*H152,2)</f>
        <v>0</v>
      </c>
      <c r="K152" s="228" t="s">
        <v>174</v>
      </c>
      <c r="L152" s="233"/>
      <c r="M152" s="234" t="s">
        <v>1</v>
      </c>
      <c r="N152" s="235" t="s">
        <v>38</v>
      </c>
      <c r="O152" s="70"/>
      <c r="P152" s="199">
        <f>O152*H152</f>
        <v>0</v>
      </c>
      <c r="Q152" s="199">
        <v>1</v>
      </c>
      <c r="R152" s="199">
        <f>Q152*H152</f>
        <v>12</v>
      </c>
      <c r="S152" s="199">
        <v>0</v>
      </c>
      <c r="T152" s="20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1" t="s">
        <v>207</v>
      </c>
      <c r="AT152" s="201" t="s">
        <v>224</v>
      </c>
      <c r="AU152" s="201" t="s">
        <v>180</v>
      </c>
      <c r="AY152" s="16" t="s">
        <v>168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6" t="s">
        <v>80</v>
      </c>
      <c r="BK152" s="202">
        <f>ROUND(I152*H152,2)</f>
        <v>0</v>
      </c>
      <c r="BL152" s="16" t="s">
        <v>175</v>
      </c>
      <c r="BM152" s="201" t="s">
        <v>228</v>
      </c>
    </row>
    <row r="153" spans="1:65" s="13" customFormat="1" ht="11.25">
      <c r="B153" s="203"/>
      <c r="C153" s="204"/>
      <c r="D153" s="205" t="s">
        <v>185</v>
      </c>
      <c r="E153" s="206" t="s">
        <v>1</v>
      </c>
      <c r="F153" s="207" t="s">
        <v>229</v>
      </c>
      <c r="G153" s="204"/>
      <c r="H153" s="208">
        <v>12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185</v>
      </c>
      <c r="AU153" s="214" t="s">
        <v>180</v>
      </c>
      <c r="AV153" s="13" t="s">
        <v>82</v>
      </c>
      <c r="AW153" s="13" t="s">
        <v>30</v>
      </c>
      <c r="AX153" s="13" t="s">
        <v>73</v>
      </c>
      <c r="AY153" s="214" t="s">
        <v>168</v>
      </c>
    </row>
    <row r="154" spans="1:65" s="14" customFormat="1" ht="11.25">
      <c r="B154" s="215"/>
      <c r="C154" s="216"/>
      <c r="D154" s="205" t="s">
        <v>185</v>
      </c>
      <c r="E154" s="217" t="s">
        <v>1</v>
      </c>
      <c r="F154" s="218" t="s">
        <v>189</v>
      </c>
      <c r="G154" s="216"/>
      <c r="H154" s="219">
        <v>12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185</v>
      </c>
      <c r="AU154" s="225" t="s">
        <v>180</v>
      </c>
      <c r="AV154" s="14" t="s">
        <v>175</v>
      </c>
      <c r="AW154" s="14" t="s">
        <v>30</v>
      </c>
      <c r="AX154" s="14" t="s">
        <v>80</v>
      </c>
      <c r="AY154" s="225" t="s">
        <v>168</v>
      </c>
    </row>
    <row r="155" spans="1:65" s="2" customFormat="1" ht="14.45" customHeight="1">
      <c r="A155" s="33"/>
      <c r="B155" s="34"/>
      <c r="C155" s="226" t="s">
        <v>230</v>
      </c>
      <c r="D155" s="226" t="s">
        <v>224</v>
      </c>
      <c r="E155" s="227" t="s">
        <v>231</v>
      </c>
      <c r="F155" s="228" t="s">
        <v>232</v>
      </c>
      <c r="G155" s="229" t="s">
        <v>233</v>
      </c>
      <c r="H155" s="230">
        <v>96</v>
      </c>
      <c r="I155" s="231"/>
      <c r="J155" s="232">
        <f>ROUND(I155*H155,2)</f>
        <v>0</v>
      </c>
      <c r="K155" s="228" t="s">
        <v>174</v>
      </c>
      <c r="L155" s="233"/>
      <c r="M155" s="234" t="s">
        <v>1</v>
      </c>
      <c r="N155" s="235" t="s">
        <v>38</v>
      </c>
      <c r="O155" s="70"/>
      <c r="P155" s="199">
        <f>O155*H155</f>
        <v>0</v>
      </c>
      <c r="Q155" s="199">
        <v>1E-3</v>
      </c>
      <c r="R155" s="199">
        <f>Q155*H155</f>
        <v>9.6000000000000002E-2</v>
      </c>
      <c r="S155" s="199">
        <v>0</v>
      </c>
      <c r="T155" s="20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1" t="s">
        <v>207</v>
      </c>
      <c r="AT155" s="201" t="s">
        <v>224</v>
      </c>
      <c r="AU155" s="201" t="s">
        <v>180</v>
      </c>
      <c r="AY155" s="16" t="s">
        <v>168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6" t="s">
        <v>80</v>
      </c>
      <c r="BK155" s="202">
        <f>ROUND(I155*H155,2)</f>
        <v>0</v>
      </c>
      <c r="BL155" s="16" t="s">
        <v>175</v>
      </c>
      <c r="BM155" s="201" t="s">
        <v>234</v>
      </c>
    </row>
    <row r="156" spans="1:65" s="13" customFormat="1" ht="11.25">
      <c r="B156" s="203"/>
      <c r="C156" s="204"/>
      <c r="D156" s="205" t="s">
        <v>185</v>
      </c>
      <c r="E156" s="206" t="s">
        <v>1</v>
      </c>
      <c r="F156" s="207" t="s">
        <v>235</v>
      </c>
      <c r="G156" s="204"/>
      <c r="H156" s="208">
        <v>96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185</v>
      </c>
      <c r="AU156" s="214" t="s">
        <v>180</v>
      </c>
      <c r="AV156" s="13" t="s">
        <v>82</v>
      </c>
      <c r="AW156" s="13" t="s">
        <v>30</v>
      </c>
      <c r="AX156" s="13" t="s">
        <v>73</v>
      </c>
      <c r="AY156" s="214" t="s">
        <v>168</v>
      </c>
    </row>
    <row r="157" spans="1:65" s="14" customFormat="1" ht="11.25">
      <c r="B157" s="215"/>
      <c r="C157" s="216"/>
      <c r="D157" s="205" t="s">
        <v>185</v>
      </c>
      <c r="E157" s="217" t="s">
        <v>1</v>
      </c>
      <c r="F157" s="218" t="s">
        <v>189</v>
      </c>
      <c r="G157" s="216"/>
      <c r="H157" s="219">
        <v>96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185</v>
      </c>
      <c r="AU157" s="225" t="s">
        <v>180</v>
      </c>
      <c r="AV157" s="14" t="s">
        <v>175</v>
      </c>
      <c r="AW157" s="14" t="s">
        <v>30</v>
      </c>
      <c r="AX157" s="14" t="s">
        <v>80</v>
      </c>
      <c r="AY157" s="225" t="s">
        <v>168</v>
      </c>
    </row>
    <row r="158" spans="1:65" s="2" customFormat="1" ht="24.2" customHeight="1">
      <c r="A158" s="33"/>
      <c r="B158" s="34"/>
      <c r="C158" s="190" t="s">
        <v>236</v>
      </c>
      <c r="D158" s="190" t="s">
        <v>170</v>
      </c>
      <c r="E158" s="191" t="s">
        <v>237</v>
      </c>
      <c r="F158" s="192" t="s">
        <v>238</v>
      </c>
      <c r="G158" s="193" t="s">
        <v>239</v>
      </c>
      <c r="H158" s="194">
        <v>84</v>
      </c>
      <c r="I158" s="195"/>
      <c r="J158" s="196">
        <f>ROUND(I158*H158,2)</f>
        <v>0</v>
      </c>
      <c r="K158" s="192" t="s">
        <v>174</v>
      </c>
      <c r="L158" s="38"/>
      <c r="M158" s="197" t="s">
        <v>1</v>
      </c>
      <c r="N158" s="198" t="s">
        <v>38</v>
      </c>
      <c r="O158" s="70"/>
      <c r="P158" s="199">
        <f>O158*H158</f>
        <v>0</v>
      </c>
      <c r="Q158" s="199">
        <v>9.0000000000000006E-5</v>
      </c>
      <c r="R158" s="199">
        <f>Q158*H158</f>
        <v>7.5600000000000007E-3</v>
      </c>
      <c r="S158" s="199">
        <v>3.0000000000000001E-3</v>
      </c>
      <c r="T158" s="200">
        <f>S158*H158</f>
        <v>0.252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175</v>
      </c>
      <c r="AT158" s="201" t="s">
        <v>170</v>
      </c>
      <c r="AU158" s="201" t="s">
        <v>180</v>
      </c>
      <c r="AY158" s="16" t="s">
        <v>168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80</v>
      </c>
      <c r="BK158" s="202">
        <f>ROUND(I158*H158,2)</f>
        <v>0</v>
      </c>
      <c r="BL158" s="16" t="s">
        <v>175</v>
      </c>
      <c r="BM158" s="201" t="s">
        <v>240</v>
      </c>
    </row>
    <row r="159" spans="1:65" s="2" customFormat="1" ht="29.25">
      <c r="A159" s="33"/>
      <c r="B159" s="34"/>
      <c r="C159" s="35"/>
      <c r="D159" s="205" t="s">
        <v>241</v>
      </c>
      <c r="E159" s="35"/>
      <c r="F159" s="236" t="s">
        <v>242</v>
      </c>
      <c r="G159" s="35"/>
      <c r="H159" s="35"/>
      <c r="I159" s="237"/>
      <c r="J159" s="35"/>
      <c r="K159" s="35"/>
      <c r="L159" s="38"/>
      <c r="M159" s="238"/>
      <c r="N159" s="239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241</v>
      </c>
      <c r="AU159" s="16" t="s">
        <v>180</v>
      </c>
    </row>
    <row r="160" spans="1:65" s="13" customFormat="1" ht="11.25">
      <c r="B160" s="203"/>
      <c r="C160" s="204"/>
      <c r="D160" s="205" t="s">
        <v>185</v>
      </c>
      <c r="E160" s="206" t="s">
        <v>1</v>
      </c>
      <c r="F160" s="207" t="s">
        <v>243</v>
      </c>
      <c r="G160" s="204"/>
      <c r="H160" s="208">
        <v>24</v>
      </c>
      <c r="I160" s="209"/>
      <c r="J160" s="204"/>
      <c r="K160" s="204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185</v>
      </c>
      <c r="AU160" s="214" t="s">
        <v>180</v>
      </c>
      <c r="AV160" s="13" t="s">
        <v>82</v>
      </c>
      <c r="AW160" s="13" t="s">
        <v>30</v>
      </c>
      <c r="AX160" s="13" t="s">
        <v>73</v>
      </c>
      <c r="AY160" s="214" t="s">
        <v>168</v>
      </c>
    </row>
    <row r="161" spans="1:65" s="13" customFormat="1" ht="11.25">
      <c r="B161" s="203"/>
      <c r="C161" s="204"/>
      <c r="D161" s="205" t="s">
        <v>185</v>
      </c>
      <c r="E161" s="206" t="s">
        <v>1</v>
      </c>
      <c r="F161" s="207" t="s">
        <v>244</v>
      </c>
      <c r="G161" s="204"/>
      <c r="H161" s="208">
        <v>60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185</v>
      </c>
      <c r="AU161" s="214" t="s">
        <v>180</v>
      </c>
      <c r="AV161" s="13" t="s">
        <v>82</v>
      </c>
      <c r="AW161" s="13" t="s">
        <v>30</v>
      </c>
      <c r="AX161" s="13" t="s">
        <v>73</v>
      </c>
      <c r="AY161" s="214" t="s">
        <v>168</v>
      </c>
    </row>
    <row r="162" spans="1:65" s="14" customFormat="1" ht="11.25">
      <c r="B162" s="215"/>
      <c r="C162" s="216"/>
      <c r="D162" s="205" t="s">
        <v>185</v>
      </c>
      <c r="E162" s="217" t="s">
        <v>1</v>
      </c>
      <c r="F162" s="218" t="s">
        <v>189</v>
      </c>
      <c r="G162" s="216"/>
      <c r="H162" s="219">
        <v>84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185</v>
      </c>
      <c r="AU162" s="225" t="s">
        <v>180</v>
      </c>
      <c r="AV162" s="14" t="s">
        <v>175</v>
      </c>
      <c r="AW162" s="14" t="s">
        <v>30</v>
      </c>
      <c r="AX162" s="14" t="s">
        <v>80</v>
      </c>
      <c r="AY162" s="225" t="s">
        <v>168</v>
      </c>
    </row>
    <row r="163" spans="1:65" s="12" customFormat="1" ht="22.9" customHeight="1">
      <c r="B163" s="174"/>
      <c r="C163" s="175"/>
      <c r="D163" s="176" t="s">
        <v>72</v>
      </c>
      <c r="E163" s="188" t="s">
        <v>180</v>
      </c>
      <c r="F163" s="188" t="s">
        <v>245</v>
      </c>
      <c r="G163" s="175"/>
      <c r="H163" s="175"/>
      <c r="I163" s="178"/>
      <c r="J163" s="189">
        <f>BK163</f>
        <v>0</v>
      </c>
      <c r="K163" s="175"/>
      <c r="L163" s="180"/>
      <c r="M163" s="181"/>
      <c r="N163" s="182"/>
      <c r="O163" s="182"/>
      <c r="P163" s="183">
        <f>SUM(P164:P181)</f>
        <v>0</v>
      </c>
      <c r="Q163" s="182"/>
      <c r="R163" s="183">
        <f>SUM(R164:R181)</f>
        <v>14.116445296000002</v>
      </c>
      <c r="S163" s="182"/>
      <c r="T163" s="184">
        <f>SUM(T164:T181)</f>
        <v>0</v>
      </c>
      <c r="AR163" s="185" t="s">
        <v>80</v>
      </c>
      <c r="AT163" s="186" t="s">
        <v>72</v>
      </c>
      <c r="AU163" s="186" t="s">
        <v>80</v>
      </c>
      <c r="AY163" s="185" t="s">
        <v>168</v>
      </c>
      <c r="BK163" s="187">
        <f>SUM(BK164:BK181)</f>
        <v>0</v>
      </c>
    </row>
    <row r="164" spans="1:65" s="2" customFormat="1" ht="24.2" customHeight="1">
      <c r="A164" s="33"/>
      <c r="B164" s="34"/>
      <c r="C164" s="190" t="s">
        <v>246</v>
      </c>
      <c r="D164" s="190" t="s">
        <v>170</v>
      </c>
      <c r="E164" s="191" t="s">
        <v>247</v>
      </c>
      <c r="F164" s="192" t="s">
        <v>248</v>
      </c>
      <c r="G164" s="193" t="s">
        <v>249</v>
      </c>
      <c r="H164" s="194">
        <v>32</v>
      </c>
      <c r="I164" s="195"/>
      <c r="J164" s="196">
        <f>ROUND(I164*H164,2)</f>
        <v>0</v>
      </c>
      <c r="K164" s="192" t="s">
        <v>174</v>
      </c>
      <c r="L164" s="38"/>
      <c r="M164" s="197" t="s">
        <v>1</v>
      </c>
      <c r="N164" s="198" t="s">
        <v>38</v>
      </c>
      <c r="O164" s="70"/>
      <c r="P164" s="199">
        <f>O164*H164</f>
        <v>0</v>
      </c>
      <c r="Q164" s="199">
        <v>1.1868E-3</v>
      </c>
      <c r="R164" s="199">
        <f>Q164*H164</f>
        <v>3.79776E-2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175</v>
      </c>
      <c r="AT164" s="201" t="s">
        <v>170</v>
      </c>
      <c r="AU164" s="201" t="s">
        <v>82</v>
      </c>
      <c r="AY164" s="16" t="s">
        <v>168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80</v>
      </c>
      <c r="BK164" s="202">
        <f>ROUND(I164*H164,2)</f>
        <v>0</v>
      </c>
      <c r="BL164" s="16" t="s">
        <v>175</v>
      </c>
      <c r="BM164" s="201" t="s">
        <v>250</v>
      </c>
    </row>
    <row r="165" spans="1:65" s="2" customFormat="1" ht="19.5">
      <c r="A165" s="33"/>
      <c r="B165" s="34"/>
      <c r="C165" s="35"/>
      <c r="D165" s="205" t="s">
        <v>241</v>
      </c>
      <c r="E165" s="35"/>
      <c r="F165" s="236" t="s">
        <v>251</v>
      </c>
      <c r="G165" s="35"/>
      <c r="H165" s="35"/>
      <c r="I165" s="237"/>
      <c r="J165" s="35"/>
      <c r="K165" s="35"/>
      <c r="L165" s="38"/>
      <c r="M165" s="238"/>
      <c r="N165" s="239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241</v>
      </c>
      <c r="AU165" s="16" t="s">
        <v>82</v>
      </c>
    </row>
    <row r="166" spans="1:65" s="13" customFormat="1" ht="11.25">
      <c r="B166" s="203"/>
      <c r="C166" s="204"/>
      <c r="D166" s="205" t="s">
        <v>185</v>
      </c>
      <c r="E166" s="206" t="s">
        <v>1</v>
      </c>
      <c r="F166" s="207" t="s">
        <v>252</v>
      </c>
      <c r="G166" s="204"/>
      <c r="H166" s="208">
        <v>32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185</v>
      </c>
      <c r="AU166" s="214" t="s">
        <v>82</v>
      </c>
      <c r="AV166" s="13" t="s">
        <v>82</v>
      </c>
      <c r="AW166" s="13" t="s">
        <v>30</v>
      </c>
      <c r="AX166" s="13" t="s">
        <v>80</v>
      </c>
      <c r="AY166" s="214" t="s">
        <v>168</v>
      </c>
    </row>
    <row r="167" spans="1:65" s="2" customFormat="1" ht="24.2" customHeight="1">
      <c r="A167" s="33"/>
      <c r="B167" s="34"/>
      <c r="C167" s="226" t="s">
        <v>8</v>
      </c>
      <c r="D167" s="226" t="s">
        <v>224</v>
      </c>
      <c r="E167" s="227" t="s">
        <v>253</v>
      </c>
      <c r="F167" s="228" t="s">
        <v>254</v>
      </c>
      <c r="G167" s="229" t="s">
        <v>227</v>
      </c>
      <c r="H167" s="230">
        <v>8.5999999999999993E-2</v>
      </c>
      <c r="I167" s="231"/>
      <c r="J167" s="232">
        <f>ROUND(I167*H167,2)</f>
        <v>0</v>
      </c>
      <c r="K167" s="228" t="s">
        <v>174</v>
      </c>
      <c r="L167" s="233"/>
      <c r="M167" s="234" t="s">
        <v>1</v>
      </c>
      <c r="N167" s="235" t="s">
        <v>38</v>
      </c>
      <c r="O167" s="70"/>
      <c r="P167" s="199">
        <f>O167*H167</f>
        <v>0</v>
      </c>
      <c r="Q167" s="199">
        <v>1</v>
      </c>
      <c r="R167" s="199">
        <f>Q167*H167</f>
        <v>8.5999999999999993E-2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207</v>
      </c>
      <c r="AT167" s="201" t="s">
        <v>224</v>
      </c>
      <c r="AU167" s="201" t="s">
        <v>82</v>
      </c>
      <c r="AY167" s="16" t="s">
        <v>168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80</v>
      </c>
      <c r="BK167" s="202">
        <f>ROUND(I167*H167,2)</f>
        <v>0</v>
      </c>
      <c r="BL167" s="16" t="s">
        <v>175</v>
      </c>
      <c r="BM167" s="201" t="s">
        <v>255</v>
      </c>
    </row>
    <row r="168" spans="1:65" s="2" customFormat="1" ht="19.5">
      <c r="A168" s="33"/>
      <c r="B168" s="34"/>
      <c r="C168" s="35"/>
      <c r="D168" s="205" t="s">
        <v>241</v>
      </c>
      <c r="E168" s="35"/>
      <c r="F168" s="236" t="s">
        <v>256</v>
      </c>
      <c r="G168" s="35"/>
      <c r="H168" s="35"/>
      <c r="I168" s="237"/>
      <c r="J168" s="35"/>
      <c r="K168" s="35"/>
      <c r="L168" s="38"/>
      <c r="M168" s="238"/>
      <c r="N168" s="239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241</v>
      </c>
      <c r="AU168" s="16" t="s">
        <v>82</v>
      </c>
    </row>
    <row r="169" spans="1:65" s="13" customFormat="1" ht="11.25">
      <c r="B169" s="203"/>
      <c r="C169" s="204"/>
      <c r="D169" s="205" t="s">
        <v>185</v>
      </c>
      <c r="E169" s="206" t="s">
        <v>1</v>
      </c>
      <c r="F169" s="207" t="s">
        <v>257</v>
      </c>
      <c r="G169" s="204"/>
      <c r="H169" s="208">
        <v>8.5999999999999993E-2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185</v>
      </c>
      <c r="AU169" s="214" t="s">
        <v>82</v>
      </c>
      <c r="AV169" s="13" t="s">
        <v>82</v>
      </c>
      <c r="AW169" s="13" t="s">
        <v>30</v>
      </c>
      <c r="AX169" s="13" t="s">
        <v>80</v>
      </c>
      <c r="AY169" s="214" t="s">
        <v>168</v>
      </c>
    </row>
    <row r="170" spans="1:65" s="2" customFormat="1" ht="14.45" customHeight="1">
      <c r="A170" s="33"/>
      <c r="B170" s="34"/>
      <c r="C170" s="190" t="s">
        <v>258</v>
      </c>
      <c r="D170" s="190" t="s">
        <v>170</v>
      </c>
      <c r="E170" s="191" t="s">
        <v>259</v>
      </c>
      <c r="F170" s="192" t="s">
        <v>260</v>
      </c>
      <c r="G170" s="193" t="s">
        <v>183</v>
      </c>
      <c r="H170" s="194">
        <v>4.8</v>
      </c>
      <c r="I170" s="195"/>
      <c r="J170" s="196">
        <f>ROUND(I170*H170,2)</f>
        <v>0</v>
      </c>
      <c r="K170" s="192" t="s">
        <v>174</v>
      </c>
      <c r="L170" s="38"/>
      <c r="M170" s="197" t="s">
        <v>1</v>
      </c>
      <c r="N170" s="198" t="s">
        <v>38</v>
      </c>
      <c r="O170" s="70"/>
      <c r="P170" s="199">
        <f>O170*H170</f>
        <v>0</v>
      </c>
      <c r="Q170" s="199">
        <v>2.4778600000000002</v>
      </c>
      <c r="R170" s="199">
        <f>Q170*H170</f>
        <v>11.893728000000001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175</v>
      </c>
      <c r="AT170" s="201" t="s">
        <v>170</v>
      </c>
      <c r="AU170" s="201" t="s">
        <v>82</v>
      </c>
      <c r="AY170" s="16" t="s">
        <v>168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80</v>
      </c>
      <c r="BK170" s="202">
        <f>ROUND(I170*H170,2)</f>
        <v>0</v>
      </c>
      <c r="BL170" s="16" t="s">
        <v>175</v>
      </c>
      <c r="BM170" s="201" t="s">
        <v>261</v>
      </c>
    </row>
    <row r="171" spans="1:65" s="2" customFormat="1" ht="29.25">
      <c r="A171" s="33"/>
      <c r="B171" s="34"/>
      <c r="C171" s="35"/>
      <c r="D171" s="205" t="s">
        <v>241</v>
      </c>
      <c r="E171" s="35"/>
      <c r="F171" s="236" t="s">
        <v>262</v>
      </c>
      <c r="G171" s="35"/>
      <c r="H171" s="35"/>
      <c r="I171" s="237"/>
      <c r="J171" s="35"/>
      <c r="K171" s="35"/>
      <c r="L171" s="38"/>
      <c r="M171" s="238"/>
      <c r="N171" s="239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241</v>
      </c>
      <c r="AU171" s="16" t="s">
        <v>82</v>
      </c>
    </row>
    <row r="172" spans="1:65" s="13" customFormat="1" ht="11.25">
      <c r="B172" s="203"/>
      <c r="C172" s="204"/>
      <c r="D172" s="205" t="s">
        <v>185</v>
      </c>
      <c r="E172" s="206" t="s">
        <v>1</v>
      </c>
      <c r="F172" s="207" t="s">
        <v>263</v>
      </c>
      <c r="G172" s="204"/>
      <c r="H172" s="208">
        <v>4.8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185</v>
      </c>
      <c r="AU172" s="214" t="s">
        <v>82</v>
      </c>
      <c r="AV172" s="13" t="s">
        <v>82</v>
      </c>
      <c r="AW172" s="13" t="s">
        <v>30</v>
      </c>
      <c r="AX172" s="13" t="s">
        <v>80</v>
      </c>
      <c r="AY172" s="214" t="s">
        <v>168</v>
      </c>
    </row>
    <row r="173" spans="1:65" s="2" customFormat="1" ht="14.45" customHeight="1">
      <c r="A173" s="33"/>
      <c r="B173" s="34"/>
      <c r="C173" s="190" t="s">
        <v>264</v>
      </c>
      <c r="D173" s="190" t="s">
        <v>170</v>
      </c>
      <c r="E173" s="191" t="s">
        <v>265</v>
      </c>
      <c r="F173" s="192" t="s">
        <v>266</v>
      </c>
      <c r="G173" s="193" t="s">
        <v>173</v>
      </c>
      <c r="H173" s="194">
        <v>32</v>
      </c>
      <c r="I173" s="195"/>
      <c r="J173" s="196">
        <f>ROUND(I173*H173,2)</f>
        <v>0</v>
      </c>
      <c r="K173" s="192" t="s">
        <v>174</v>
      </c>
      <c r="L173" s="38"/>
      <c r="M173" s="197" t="s">
        <v>1</v>
      </c>
      <c r="N173" s="198" t="s">
        <v>38</v>
      </c>
      <c r="O173" s="70"/>
      <c r="P173" s="199">
        <f>O173*H173</f>
        <v>0</v>
      </c>
      <c r="Q173" s="199">
        <v>4.1744200000000002E-2</v>
      </c>
      <c r="R173" s="199">
        <f>Q173*H173</f>
        <v>1.3358144000000001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175</v>
      </c>
      <c r="AT173" s="201" t="s">
        <v>170</v>
      </c>
      <c r="AU173" s="201" t="s">
        <v>82</v>
      </c>
      <c r="AY173" s="16" t="s">
        <v>168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80</v>
      </c>
      <c r="BK173" s="202">
        <f>ROUND(I173*H173,2)</f>
        <v>0</v>
      </c>
      <c r="BL173" s="16" t="s">
        <v>175</v>
      </c>
      <c r="BM173" s="201" t="s">
        <v>267</v>
      </c>
    </row>
    <row r="174" spans="1:65" s="13" customFormat="1" ht="11.25">
      <c r="B174" s="203"/>
      <c r="C174" s="204"/>
      <c r="D174" s="205" t="s">
        <v>185</v>
      </c>
      <c r="E174" s="206" t="s">
        <v>1</v>
      </c>
      <c r="F174" s="207" t="s">
        <v>268</v>
      </c>
      <c r="G174" s="204"/>
      <c r="H174" s="208">
        <v>32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185</v>
      </c>
      <c r="AU174" s="214" t="s">
        <v>82</v>
      </c>
      <c r="AV174" s="13" t="s">
        <v>82</v>
      </c>
      <c r="AW174" s="13" t="s">
        <v>30</v>
      </c>
      <c r="AX174" s="13" t="s">
        <v>80</v>
      </c>
      <c r="AY174" s="214" t="s">
        <v>168</v>
      </c>
    </row>
    <row r="175" spans="1:65" s="2" customFormat="1" ht="14.45" customHeight="1">
      <c r="A175" s="33"/>
      <c r="B175" s="34"/>
      <c r="C175" s="190" t="s">
        <v>269</v>
      </c>
      <c r="D175" s="190" t="s">
        <v>170</v>
      </c>
      <c r="E175" s="191" t="s">
        <v>270</v>
      </c>
      <c r="F175" s="192" t="s">
        <v>271</v>
      </c>
      <c r="G175" s="193" t="s">
        <v>173</v>
      </c>
      <c r="H175" s="194">
        <v>32</v>
      </c>
      <c r="I175" s="195"/>
      <c r="J175" s="196">
        <f>ROUND(I175*H175,2)</f>
        <v>0</v>
      </c>
      <c r="K175" s="192" t="s">
        <v>174</v>
      </c>
      <c r="L175" s="38"/>
      <c r="M175" s="197" t="s">
        <v>1</v>
      </c>
      <c r="N175" s="198" t="s">
        <v>38</v>
      </c>
      <c r="O175" s="70"/>
      <c r="P175" s="199">
        <f>O175*H175</f>
        <v>0</v>
      </c>
      <c r="Q175" s="199">
        <v>1.5E-5</v>
      </c>
      <c r="R175" s="199">
        <f>Q175*H175</f>
        <v>4.8000000000000001E-4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175</v>
      </c>
      <c r="AT175" s="201" t="s">
        <v>170</v>
      </c>
      <c r="AU175" s="201" t="s">
        <v>82</v>
      </c>
      <c r="AY175" s="16" t="s">
        <v>168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80</v>
      </c>
      <c r="BK175" s="202">
        <f>ROUND(I175*H175,2)</f>
        <v>0</v>
      </c>
      <c r="BL175" s="16" t="s">
        <v>175</v>
      </c>
      <c r="BM175" s="201" t="s">
        <v>272</v>
      </c>
    </row>
    <row r="176" spans="1:65" s="2" customFormat="1" ht="14.45" customHeight="1">
      <c r="A176" s="33"/>
      <c r="B176" s="34"/>
      <c r="C176" s="190" t="s">
        <v>273</v>
      </c>
      <c r="D176" s="190" t="s">
        <v>170</v>
      </c>
      <c r="E176" s="191" t="s">
        <v>274</v>
      </c>
      <c r="F176" s="192" t="s">
        <v>275</v>
      </c>
      <c r="G176" s="193" t="s">
        <v>227</v>
      </c>
      <c r="H176" s="194">
        <v>0.48</v>
      </c>
      <c r="I176" s="195"/>
      <c r="J176" s="196">
        <f>ROUND(I176*H176,2)</f>
        <v>0</v>
      </c>
      <c r="K176" s="192" t="s">
        <v>174</v>
      </c>
      <c r="L176" s="38"/>
      <c r="M176" s="197" t="s">
        <v>1</v>
      </c>
      <c r="N176" s="198" t="s">
        <v>38</v>
      </c>
      <c r="O176" s="70"/>
      <c r="P176" s="199">
        <f>O176*H176</f>
        <v>0</v>
      </c>
      <c r="Q176" s="199">
        <v>1.0487652000000001</v>
      </c>
      <c r="R176" s="199">
        <f>Q176*H176</f>
        <v>0.503407296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175</v>
      </c>
      <c r="AT176" s="201" t="s">
        <v>170</v>
      </c>
      <c r="AU176" s="201" t="s">
        <v>82</v>
      </c>
      <c r="AY176" s="16" t="s">
        <v>168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80</v>
      </c>
      <c r="BK176" s="202">
        <f>ROUND(I176*H176,2)</f>
        <v>0</v>
      </c>
      <c r="BL176" s="16" t="s">
        <v>175</v>
      </c>
      <c r="BM176" s="201" t="s">
        <v>276</v>
      </c>
    </row>
    <row r="177" spans="1:65" s="13" customFormat="1" ht="11.25">
      <c r="B177" s="203"/>
      <c r="C177" s="204"/>
      <c r="D177" s="205" t="s">
        <v>185</v>
      </c>
      <c r="E177" s="206" t="s">
        <v>1</v>
      </c>
      <c r="F177" s="207" t="s">
        <v>277</v>
      </c>
      <c r="G177" s="204"/>
      <c r="H177" s="208">
        <v>0.48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185</v>
      </c>
      <c r="AU177" s="214" t="s">
        <v>82</v>
      </c>
      <c r="AV177" s="13" t="s">
        <v>82</v>
      </c>
      <c r="AW177" s="13" t="s">
        <v>30</v>
      </c>
      <c r="AX177" s="13" t="s">
        <v>80</v>
      </c>
      <c r="AY177" s="214" t="s">
        <v>168</v>
      </c>
    </row>
    <row r="178" spans="1:65" s="2" customFormat="1" ht="14.45" customHeight="1">
      <c r="A178" s="33"/>
      <c r="B178" s="34"/>
      <c r="C178" s="190" t="s">
        <v>278</v>
      </c>
      <c r="D178" s="190" t="s">
        <v>170</v>
      </c>
      <c r="E178" s="191" t="s">
        <v>279</v>
      </c>
      <c r="F178" s="192" t="s">
        <v>280</v>
      </c>
      <c r="G178" s="193" t="s">
        <v>183</v>
      </c>
      <c r="H178" s="194">
        <v>2</v>
      </c>
      <c r="I178" s="195"/>
      <c r="J178" s="196">
        <f>ROUND(I178*H178,2)</f>
        <v>0</v>
      </c>
      <c r="K178" s="192" t="s">
        <v>174</v>
      </c>
      <c r="L178" s="38"/>
      <c r="M178" s="197" t="s">
        <v>1</v>
      </c>
      <c r="N178" s="198" t="s">
        <v>38</v>
      </c>
      <c r="O178" s="70"/>
      <c r="P178" s="199">
        <f>O178*H178</f>
        <v>0</v>
      </c>
      <c r="Q178" s="199">
        <v>0.129519</v>
      </c>
      <c r="R178" s="199">
        <f>Q178*H178</f>
        <v>0.25903799999999999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175</v>
      </c>
      <c r="AT178" s="201" t="s">
        <v>170</v>
      </c>
      <c r="AU178" s="201" t="s">
        <v>82</v>
      </c>
      <c r="AY178" s="16" t="s">
        <v>168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80</v>
      </c>
      <c r="BK178" s="202">
        <f>ROUND(I178*H178,2)</f>
        <v>0</v>
      </c>
      <c r="BL178" s="16" t="s">
        <v>175</v>
      </c>
      <c r="BM178" s="201" t="s">
        <v>281</v>
      </c>
    </row>
    <row r="179" spans="1:65" s="2" customFormat="1" ht="19.5">
      <c r="A179" s="33"/>
      <c r="B179" s="34"/>
      <c r="C179" s="35"/>
      <c r="D179" s="205" t="s">
        <v>241</v>
      </c>
      <c r="E179" s="35"/>
      <c r="F179" s="236" t="s">
        <v>282</v>
      </c>
      <c r="G179" s="35"/>
      <c r="H179" s="35"/>
      <c r="I179" s="237"/>
      <c r="J179" s="35"/>
      <c r="K179" s="35"/>
      <c r="L179" s="38"/>
      <c r="M179" s="238"/>
      <c r="N179" s="239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241</v>
      </c>
      <c r="AU179" s="16" t="s">
        <v>82</v>
      </c>
    </row>
    <row r="180" spans="1:65" s="13" customFormat="1" ht="11.25">
      <c r="B180" s="203"/>
      <c r="C180" s="204"/>
      <c r="D180" s="205" t="s">
        <v>185</v>
      </c>
      <c r="E180" s="206" t="s">
        <v>1</v>
      </c>
      <c r="F180" s="207" t="s">
        <v>82</v>
      </c>
      <c r="G180" s="204"/>
      <c r="H180" s="208">
        <v>2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185</v>
      </c>
      <c r="AU180" s="214" t="s">
        <v>82</v>
      </c>
      <c r="AV180" s="13" t="s">
        <v>82</v>
      </c>
      <c r="AW180" s="13" t="s">
        <v>30</v>
      </c>
      <c r="AX180" s="13" t="s">
        <v>80</v>
      </c>
      <c r="AY180" s="214" t="s">
        <v>168</v>
      </c>
    </row>
    <row r="181" spans="1:65" s="2" customFormat="1" ht="24.2" customHeight="1">
      <c r="A181" s="33"/>
      <c r="B181" s="34"/>
      <c r="C181" s="190" t="s">
        <v>7</v>
      </c>
      <c r="D181" s="190" t="s">
        <v>170</v>
      </c>
      <c r="E181" s="191" t="s">
        <v>283</v>
      </c>
      <c r="F181" s="192" t="s">
        <v>284</v>
      </c>
      <c r="G181" s="193" t="s">
        <v>183</v>
      </c>
      <c r="H181" s="194">
        <v>2</v>
      </c>
      <c r="I181" s="195"/>
      <c r="J181" s="196">
        <f>ROUND(I181*H181,2)</f>
        <v>0</v>
      </c>
      <c r="K181" s="192" t="s">
        <v>174</v>
      </c>
      <c r="L181" s="38"/>
      <c r="M181" s="197" t="s">
        <v>1</v>
      </c>
      <c r="N181" s="198" t="s">
        <v>38</v>
      </c>
      <c r="O181" s="70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175</v>
      </c>
      <c r="AT181" s="201" t="s">
        <v>170</v>
      </c>
      <c r="AU181" s="201" t="s">
        <v>82</v>
      </c>
      <c r="AY181" s="16" t="s">
        <v>168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80</v>
      </c>
      <c r="BK181" s="202">
        <f>ROUND(I181*H181,2)</f>
        <v>0</v>
      </c>
      <c r="BL181" s="16" t="s">
        <v>175</v>
      </c>
      <c r="BM181" s="201" t="s">
        <v>285</v>
      </c>
    </row>
    <row r="182" spans="1:65" s="12" customFormat="1" ht="22.9" customHeight="1">
      <c r="B182" s="174"/>
      <c r="C182" s="175"/>
      <c r="D182" s="176" t="s">
        <v>72</v>
      </c>
      <c r="E182" s="188" t="s">
        <v>175</v>
      </c>
      <c r="F182" s="188" t="s">
        <v>286</v>
      </c>
      <c r="G182" s="175"/>
      <c r="H182" s="175"/>
      <c r="I182" s="178"/>
      <c r="J182" s="189">
        <f>BK182</f>
        <v>0</v>
      </c>
      <c r="K182" s="175"/>
      <c r="L182" s="180"/>
      <c r="M182" s="181"/>
      <c r="N182" s="182"/>
      <c r="O182" s="182"/>
      <c r="P182" s="183">
        <f>SUM(P183:P191)</f>
        <v>0</v>
      </c>
      <c r="Q182" s="182"/>
      <c r="R182" s="183">
        <f>SUM(R183:R191)</f>
        <v>166.17839212799998</v>
      </c>
      <c r="S182" s="182"/>
      <c r="T182" s="184">
        <f>SUM(T183:T191)</f>
        <v>28.479599999999998</v>
      </c>
      <c r="AR182" s="185" t="s">
        <v>80</v>
      </c>
      <c r="AT182" s="186" t="s">
        <v>72</v>
      </c>
      <c r="AU182" s="186" t="s">
        <v>80</v>
      </c>
      <c r="AY182" s="185" t="s">
        <v>168</v>
      </c>
      <c r="BK182" s="187">
        <f>SUM(BK183:BK191)</f>
        <v>0</v>
      </c>
    </row>
    <row r="183" spans="1:65" s="2" customFormat="1" ht="24.2" customHeight="1">
      <c r="A183" s="33"/>
      <c r="B183" s="34"/>
      <c r="C183" s="190" t="s">
        <v>287</v>
      </c>
      <c r="D183" s="190" t="s">
        <v>170</v>
      </c>
      <c r="E183" s="191" t="s">
        <v>288</v>
      </c>
      <c r="F183" s="192" t="s">
        <v>289</v>
      </c>
      <c r="G183" s="193" t="s">
        <v>173</v>
      </c>
      <c r="H183" s="194">
        <v>48.6</v>
      </c>
      <c r="I183" s="195"/>
      <c r="J183" s="196">
        <f>ROUND(I183*H183,2)</f>
        <v>0</v>
      </c>
      <c r="K183" s="192" t="s">
        <v>174</v>
      </c>
      <c r="L183" s="38"/>
      <c r="M183" s="197" t="s">
        <v>1</v>
      </c>
      <c r="N183" s="198" t="s">
        <v>38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0.58599999999999997</v>
      </c>
      <c r="T183" s="200">
        <f>S183*H183</f>
        <v>28.479599999999998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175</v>
      </c>
      <c r="AT183" s="201" t="s">
        <v>170</v>
      </c>
      <c r="AU183" s="201" t="s">
        <v>82</v>
      </c>
      <c r="AY183" s="16" t="s">
        <v>168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80</v>
      </c>
      <c r="BK183" s="202">
        <f>ROUND(I183*H183,2)</f>
        <v>0</v>
      </c>
      <c r="BL183" s="16" t="s">
        <v>175</v>
      </c>
      <c r="BM183" s="201" t="s">
        <v>290</v>
      </c>
    </row>
    <row r="184" spans="1:65" s="2" customFormat="1" ht="19.5">
      <c r="A184" s="33"/>
      <c r="B184" s="34"/>
      <c r="C184" s="35"/>
      <c r="D184" s="205" t="s">
        <v>241</v>
      </c>
      <c r="E184" s="35"/>
      <c r="F184" s="236" t="s">
        <v>291</v>
      </c>
      <c r="G184" s="35"/>
      <c r="H184" s="35"/>
      <c r="I184" s="237"/>
      <c r="J184" s="35"/>
      <c r="K184" s="35"/>
      <c r="L184" s="38"/>
      <c r="M184" s="238"/>
      <c r="N184" s="239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241</v>
      </c>
      <c r="AU184" s="16" t="s">
        <v>82</v>
      </c>
    </row>
    <row r="185" spans="1:65" s="13" customFormat="1" ht="11.25">
      <c r="B185" s="203"/>
      <c r="C185" s="204"/>
      <c r="D185" s="205" t="s">
        <v>185</v>
      </c>
      <c r="E185" s="206" t="s">
        <v>1</v>
      </c>
      <c r="F185" s="207" t="s">
        <v>292</v>
      </c>
      <c r="G185" s="204"/>
      <c r="H185" s="208">
        <v>48.6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185</v>
      </c>
      <c r="AU185" s="214" t="s">
        <v>82</v>
      </c>
      <c r="AV185" s="13" t="s">
        <v>82</v>
      </c>
      <c r="AW185" s="13" t="s">
        <v>30</v>
      </c>
      <c r="AX185" s="13" t="s">
        <v>80</v>
      </c>
      <c r="AY185" s="214" t="s">
        <v>168</v>
      </c>
    </row>
    <row r="186" spans="1:65" s="2" customFormat="1" ht="24.2" customHeight="1">
      <c r="A186" s="33"/>
      <c r="B186" s="34"/>
      <c r="C186" s="190" t="s">
        <v>293</v>
      </c>
      <c r="D186" s="190" t="s">
        <v>170</v>
      </c>
      <c r="E186" s="191" t="s">
        <v>294</v>
      </c>
      <c r="F186" s="192" t="s">
        <v>295</v>
      </c>
      <c r="G186" s="193" t="s">
        <v>173</v>
      </c>
      <c r="H186" s="194">
        <v>97.2</v>
      </c>
      <c r="I186" s="195"/>
      <c r="J186" s="196">
        <f>ROUND(I186*H186,2)</f>
        <v>0</v>
      </c>
      <c r="K186" s="192" t="s">
        <v>174</v>
      </c>
      <c r="L186" s="38"/>
      <c r="M186" s="197" t="s">
        <v>1</v>
      </c>
      <c r="N186" s="198" t="s">
        <v>38</v>
      </c>
      <c r="O186" s="70"/>
      <c r="P186" s="199">
        <f>O186*H186</f>
        <v>0</v>
      </c>
      <c r="Q186" s="199">
        <v>0.60724999999999996</v>
      </c>
      <c r="R186" s="199">
        <f>Q186*H186</f>
        <v>59.024699999999996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175</v>
      </c>
      <c r="AT186" s="201" t="s">
        <v>170</v>
      </c>
      <c r="AU186" s="201" t="s">
        <v>82</v>
      </c>
      <c r="AY186" s="16" t="s">
        <v>168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80</v>
      </c>
      <c r="BK186" s="202">
        <f>ROUND(I186*H186,2)</f>
        <v>0</v>
      </c>
      <c r="BL186" s="16" t="s">
        <v>175</v>
      </c>
      <c r="BM186" s="201" t="s">
        <v>296</v>
      </c>
    </row>
    <row r="187" spans="1:65" s="13" customFormat="1" ht="11.25">
      <c r="B187" s="203"/>
      <c r="C187" s="204"/>
      <c r="D187" s="205" t="s">
        <v>185</v>
      </c>
      <c r="E187" s="206" t="s">
        <v>1</v>
      </c>
      <c r="F187" s="207" t="s">
        <v>297</v>
      </c>
      <c r="G187" s="204"/>
      <c r="H187" s="208">
        <v>49.2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185</v>
      </c>
      <c r="AU187" s="214" t="s">
        <v>82</v>
      </c>
      <c r="AV187" s="13" t="s">
        <v>82</v>
      </c>
      <c r="AW187" s="13" t="s">
        <v>30</v>
      </c>
      <c r="AX187" s="13" t="s">
        <v>73</v>
      </c>
      <c r="AY187" s="214" t="s">
        <v>168</v>
      </c>
    </row>
    <row r="188" spans="1:65" s="13" customFormat="1" ht="11.25">
      <c r="B188" s="203"/>
      <c r="C188" s="204"/>
      <c r="D188" s="205" t="s">
        <v>185</v>
      </c>
      <c r="E188" s="206" t="s">
        <v>1</v>
      </c>
      <c r="F188" s="207" t="s">
        <v>298</v>
      </c>
      <c r="G188" s="204"/>
      <c r="H188" s="208">
        <v>48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185</v>
      </c>
      <c r="AU188" s="214" t="s">
        <v>82</v>
      </c>
      <c r="AV188" s="13" t="s">
        <v>82</v>
      </c>
      <c r="AW188" s="13" t="s">
        <v>30</v>
      </c>
      <c r="AX188" s="13" t="s">
        <v>73</v>
      </c>
      <c r="AY188" s="214" t="s">
        <v>168</v>
      </c>
    </row>
    <row r="189" spans="1:65" s="14" customFormat="1" ht="11.25">
      <c r="B189" s="215"/>
      <c r="C189" s="216"/>
      <c r="D189" s="205" t="s">
        <v>185</v>
      </c>
      <c r="E189" s="217" t="s">
        <v>1</v>
      </c>
      <c r="F189" s="218" t="s">
        <v>189</v>
      </c>
      <c r="G189" s="216"/>
      <c r="H189" s="219">
        <v>97.2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185</v>
      </c>
      <c r="AU189" s="225" t="s">
        <v>82</v>
      </c>
      <c r="AV189" s="14" t="s">
        <v>175</v>
      </c>
      <c r="AW189" s="14" t="s">
        <v>30</v>
      </c>
      <c r="AX189" s="14" t="s">
        <v>80</v>
      </c>
      <c r="AY189" s="225" t="s">
        <v>168</v>
      </c>
    </row>
    <row r="190" spans="1:65" s="2" customFormat="1" ht="14.45" customHeight="1">
      <c r="A190" s="33"/>
      <c r="B190" s="34"/>
      <c r="C190" s="190" t="s">
        <v>299</v>
      </c>
      <c r="D190" s="190" t="s">
        <v>170</v>
      </c>
      <c r="E190" s="191" t="s">
        <v>300</v>
      </c>
      <c r="F190" s="192" t="s">
        <v>301</v>
      </c>
      <c r="G190" s="193" t="s">
        <v>173</v>
      </c>
      <c r="H190" s="194">
        <v>97.2</v>
      </c>
      <c r="I190" s="195"/>
      <c r="J190" s="196">
        <f>ROUND(I190*H190,2)</f>
        <v>0</v>
      </c>
      <c r="K190" s="192" t="s">
        <v>174</v>
      </c>
      <c r="L190" s="38"/>
      <c r="M190" s="197" t="s">
        <v>1</v>
      </c>
      <c r="N190" s="198" t="s">
        <v>38</v>
      </c>
      <c r="O190" s="70"/>
      <c r="P190" s="199">
        <f>O190*H190</f>
        <v>0</v>
      </c>
      <c r="Q190" s="199">
        <v>0.20039999999999999</v>
      </c>
      <c r="R190" s="199">
        <f>Q190*H190</f>
        <v>19.47888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175</v>
      </c>
      <c r="AT190" s="201" t="s">
        <v>170</v>
      </c>
      <c r="AU190" s="201" t="s">
        <v>82</v>
      </c>
      <c r="AY190" s="16" t="s">
        <v>168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80</v>
      </c>
      <c r="BK190" s="202">
        <f>ROUND(I190*H190,2)</f>
        <v>0</v>
      </c>
      <c r="BL190" s="16" t="s">
        <v>175</v>
      </c>
      <c r="BM190" s="201" t="s">
        <v>302</v>
      </c>
    </row>
    <row r="191" spans="1:65" s="2" customFormat="1" ht="24.2" customHeight="1">
      <c r="A191" s="33"/>
      <c r="B191" s="34"/>
      <c r="C191" s="190" t="s">
        <v>303</v>
      </c>
      <c r="D191" s="190" t="s">
        <v>170</v>
      </c>
      <c r="E191" s="191" t="s">
        <v>304</v>
      </c>
      <c r="F191" s="192" t="s">
        <v>305</v>
      </c>
      <c r="G191" s="193" t="s">
        <v>173</v>
      </c>
      <c r="H191" s="194">
        <v>97.2</v>
      </c>
      <c r="I191" s="195"/>
      <c r="J191" s="196">
        <f>ROUND(I191*H191,2)</f>
        <v>0</v>
      </c>
      <c r="K191" s="192" t="s">
        <v>174</v>
      </c>
      <c r="L191" s="38"/>
      <c r="M191" s="197" t="s">
        <v>1</v>
      </c>
      <c r="N191" s="198" t="s">
        <v>38</v>
      </c>
      <c r="O191" s="70"/>
      <c r="P191" s="199">
        <f>O191*H191</f>
        <v>0</v>
      </c>
      <c r="Q191" s="199">
        <v>0.90200424000000001</v>
      </c>
      <c r="R191" s="199">
        <f>Q191*H191</f>
        <v>87.674812127999999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175</v>
      </c>
      <c r="AT191" s="201" t="s">
        <v>170</v>
      </c>
      <c r="AU191" s="201" t="s">
        <v>82</v>
      </c>
      <c r="AY191" s="16" t="s">
        <v>168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80</v>
      </c>
      <c r="BK191" s="202">
        <f>ROUND(I191*H191,2)</f>
        <v>0</v>
      </c>
      <c r="BL191" s="16" t="s">
        <v>175</v>
      </c>
      <c r="BM191" s="201" t="s">
        <v>306</v>
      </c>
    </row>
    <row r="192" spans="1:65" s="12" customFormat="1" ht="22.9" customHeight="1">
      <c r="B192" s="174"/>
      <c r="C192" s="175"/>
      <c r="D192" s="176" t="s">
        <v>72</v>
      </c>
      <c r="E192" s="188" t="s">
        <v>207</v>
      </c>
      <c r="F192" s="188" t="s">
        <v>307</v>
      </c>
      <c r="G192" s="175"/>
      <c r="H192" s="175"/>
      <c r="I192" s="178"/>
      <c r="J192" s="189">
        <f>BK192</f>
        <v>0</v>
      </c>
      <c r="K192" s="175"/>
      <c r="L192" s="180"/>
      <c r="M192" s="181"/>
      <c r="N192" s="182"/>
      <c r="O192" s="182"/>
      <c r="P192" s="183">
        <f>SUM(P193:P195)</f>
        <v>0</v>
      </c>
      <c r="Q192" s="182"/>
      <c r="R192" s="183">
        <f>SUM(R193:R195)</f>
        <v>5.2991111606399999</v>
      </c>
      <c r="S192" s="182"/>
      <c r="T192" s="184">
        <f>SUM(T193:T195)</f>
        <v>0</v>
      </c>
      <c r="AR192" s="185" t="s">
        <v>80</v>
      </c>
      <c r="AT192" s="186" t="s">
        <v>72</v>
      </c>
      <c r="AU192" s="186" t="s">
        <v>80</v>
      </c>
      <c r="AY192" s="185" t="s">
        <v>168</v>
      </c>
      <c r="BK192" s="187">
        <f>SUM(BK193:BK195)</f>
        <v>0</v>
      </c>
    </row>
    <row r="193" spans="1:65" s="2" customFormat="1" ht="24.2" customHeight="1">
      <c r="A193" s="33"/>
      <c r="B193" s="34"/>
      <c r="C193" s="190" t="s">
        <v>308</v>
      </c>
      <c r="D193" s="190" t="s">
        <v>170</v>
      </c>
      <c r="E193" s="191" t="s">
        <v>309</v>
      </c>
      <c r="F193" s="192" t="s">
        <v>310</v>
      </c>
      <c r="G193" s="193" t="s">
        <v>183</v>
      </c>
      <c r="H193" s="194">
        <v>2.16</v>
      </c>
      <c r="I193" s="195"/>
      <c r="J193" s="196">
        <f>ROUND(I193*H193,2)</f>
        <v>0</v>
      </c>
      <c r="K193" s="192" t="s">
        <v>174</v>
      </c>
      <c r="L193" s="38"/>
      <c r="M193" s="197" t="s">
        <v>1</v>
      </c>
      <c r="N193" s="198" t="s">
        <v>38</v>
      </c>
      <c r="O193" s="7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175</v>
      </c>
      <c r="AT193" s="201" t="s">
        <v>170</v>
      </c>
      <c r="AU193" s="201" t="s">
        <v>82</v>
      </c>
      <c r="AY193" s="16" t="s">
        <v>168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80</v>
      </c>
      <c r="BK193" s="202">
        <f>ROUND(I193*H193,2)</f>
        <v>0</v>
      </c>
      <c r="BL193" s="16" t="s">
        <v>175</v>
      </c>
      <c r="BM193" s="201" t="s">
        <v>311</v>
      </c>
    </row>
    <row r="194" spans="1:65" s="13" customFormat="1" ht="11.25">
      <c r="B194" s="203"/>
      <c r="C194" s="204"/>
      <c r="D194" s="205" t="s">
        <v>185</v>
      </c>
      <c r="E194" s="206" t="s">
        <v>1</v>
      </c>
      <c r="F194" s="207" t="s">
        <v>312</v>
      </c>
      <c r="G194" s="204"/>
      <c r="H194" s="208">
        <v>2.16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185</v>
      </c>
      <c r="AU194" s="214" t="s">
        <v>82</v>
      </c>
      <c r="AV194" s="13" t="s">
        <v>82</v>
      </c>
      <c r="AW194" s="13" t="s">
        <v>30</v>
      </c>
      <c r="AX194" s="13" t="s">
        <v>80</v>
      </c>
      <c r="AY194" s="214" t="s">
        <v>168</v>
      </c>
    </row>
    <row r="195" spans="1:65" s="2" customFormat="1" ht="14.45" customHeight="1">
      <c r="A195" s="33"/>
      <c r="B195" s="34"/>
      <c r="C195" s="190" t="s">
        <v>313</v>
      </c>
      <c r="D195" s="190" t="s">
        <v>170</v>
      </c>
      <c r="E195" s="191" t="s">
        <v>314</v>
      </c>
      <c r="F195" s="192" t="s">
        <v>315</v>
      </c>
      <c r="G195" s="193" t="s">
        <v>183</v>
      </c>
      <c r="H195" s="194">
        <v>2.16</v>
      </c>
      <c r="I195" s="195"/>
      <c r="J195" s="196">
        <f>ROUND(I195*H195,2)</f>
        <v>0</v>
      </c>
      <c r="K195" s="192" t="s">
        <v>174</v>
      </c>
      <c r="L195" s="38"/>
      <c r="M195" s="197" t="s">
        <v>1</v>
      </c>
      <c r="N195" s="198" t="s">
        <v>38</v>
      </c>
      <c r="O195" s="70"/>
      <c r="P195" s="199">
        <f>O195*H195</f>
        <v>0</v>
      </c>
      <c r="Q195" s="199">
        <v>2.4532922039999998</v>
      </c>
      <c r="R195" s="199">
        <f>Q195*H195</f>
        <v>5.2991111606399999</v>
      </c>
      <c r="S195" s="199">
        <v>0</v>
      </c>
      <c r="T195" s="20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175</v>
      </c>
      <c r="AT195" s="201" t="s">
        <v>170</v>
      </c>
      <c r="AU195" s="201" t="s">
        <v>82</v>
      </c>
      <c r="AY195" s="16" t="s">
        <v>168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80</v>
      </c>
      <c r="BK195" s="202">
        <f>ROUND(I195*H195,2)</f>
        <v>0</v>
      </c>
      <c r="BL195" s="16" t="s">
        <v>175</v>
      </c>
      <c r="BM195" s="201" t="s">
        <v>316</v>
      </c>
    </row>
    <row r="196" spans="1:65" s="12" customFormat="1" ht="22.9" customHeight="1">
      <c r="B196" s="174"/>
      <c r="C196" s="175"/>
      <c r="D196" s="176" t="s">
        <v>72</v>
      </c>
      <c r="E196" s="188" t="s">
        <v>211</v>
      </c>
      <c r="F196" s="188" t="s">
        <v>317</v>
      </c>
      <c r="G196" s="175"/>
      <c r="H196" s="175"/>
      <c r="I196" s="178"/>
      <c r="J196" s="189">
        <f>BK196</f>
        <v>0</v>
      </c>
      <c r="K196" s="175"/>
      <c r="L196" s="180"/>
      <c r="M196" s="181"/>
      <c r="N196" s="182"/>
      <c r="O196" s="182"/>
      <c r="P196" s="183">
        <f>SUM(P197:P255)</f>
        <v>0</v>
      </c>
      <c r="Q196" s="182"/>
      <c r="R196" s="183">
        <f>SUM(R197:R255)</f>
        <v>42.400176411999993</v>
      </c>
      <c r="S196" s="182"/>
      <c r="T196" s="184">
        <f>SUM(T197:T255)</f>
        <v>77.682417700000002</v>
      </c>
      <c r="AR196" s="185" t="s">
        <v>80</v>
      </c>
      <c r="AT196" s="186" t="s">
        <v>72</v>
      </c>
      <c r="AU196" s="186" t="s">
        <v>80</v>
      </c>
      <c r="AY196" s="185" t="s">
        <v>168</v>
      </c>
      <c r="BK196" s="187">
        <f>SUM(BK197:BK255)</f>
        <v>0</v>
      </c>
    </row>
    <row r="197" spans="1:65" s="2" customFormat="1" ht="14.45" customHeight="1">
      <c r="A197" s="33"/>
      <c r="B197" s="34"/>
      <c r="C197" s="190" t="s">
        <v>318</v>
      </c>
      <c r="D197" s="190" t="s">
        <v>170</v>
      </c>
      <c r="E197" s="191" t="s">
        <v>319</v>
      </c>
      <c r="F197" s="192" t="s">
        <v>320</v>
      </c>
      <c r="G197" s="193" t="s">
        <v>239</v>
      </c>
      <c r="H197" s="194">
        <v>16</v>
      </c>
      <c r="I197" s="195"/>
      <c r="J197" s="196">
        <f>ROUND(I197*H197,2)</f>
        <v>0</v>
      </c>
      <c r="K197" s="192" t="s">
        <v>174</v>
      </c>
      <c r="L197" s="38"/>
      <c r="M197" s="197" t="s">
        <v>1</v>
      </c>
      <c r="N197" s="198" t="s">
        <v>38</v>
      </c>
      <c r="O197" s="70"/>
      <c r="P197" s="199">
        <f>O197*H197</f>
        <v>0</v>
      </c>
      <c r="Q197" s="199">
        <v>1.17E-3</v>
      </c>
      <c r="R197" s="199">
        <f>Q197*H197</f>
        <v>1.8720000000000001E-2</v>
      </c>
      <c r="S197" s="199">
        <v>0</v>
      </c>
      <c r="T197" s="20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1" t="s">
        <v>175</v>
      </c>
      <c r="AT197" s="201" t="s">
        <v>170</v>
      </c>
      <c r="AU197" s="201" t="s">
        <v>82</v>
      </c>
      <c r="AY197" s="16" t="s">
        <v>168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6" t="s">
        <v>80</v>
      </c>
      <c r="BK197" s="202">
        <f>ROUND(I197*H197,2)</f>
        <v>0</v>
      </c>
      <c r="BL197" s="16" t="s">
        <v>175</v>
      </c>
      <c r="BM197" s="201" t="s">
        <v>321</v>
      </c>
    </row>
    <row r="198" spans="1:65" s="13" customFormat="1" ht="11.25">
      <c r="B198" s="203"/>
      <c r="C198" s="204"/>
      <c r="D198" s="205" t="s">
        <v>185</v>
      </c>
      <c r="E198" s="206" t="s">
        <v>1</v>
      </c>
      <c r="F198" s="207" t="s">
        <v>322</v>
      </c>
      <c r="G198" s="204"/>
      <c r="H198" s="208">
        <v>16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185</v>
      </c>
      <c r="AU198" s="214" t="s">
        <v>82</v>
      </c>
      <c r="AV198" s="13" t="s">
        <v>82</v>
      </c>
      <c r="AW198" s="13" t="s">
        <v>30</v>
      </c>
      <c r="AX198" s="13" t="s">
        <v>80</v>
      </c>
      <c r="AY198" s="214" t="s">
        <v>168</v>
      </c>
    </row>
    <row r="199" spans="1:65" s="2" customFormat="1" ht="14.45" customHeight="1">
      <c r="A199" s="33"/>
      <c r="B199" s="34"/>
      <c r="C199" s="190" t="s">
        <v>323</v>
      </c>
      <c r="D199" s="190" t="s">
        <v>170</v>
      </c>
      <c r="E199" s="191" t="s">
        <v>324</v>
      </c>
      <c r="F199" s="192" t="s">
        <v>325</v>
      </c>
      <c r="G199" s="193" t="s">
        <v>239</v>
      </c>
      <c r="H199" s="194">
        <v>16</v>
      </c>
      <c r="I199" s="195"/>
      <c r="J199" s="196">
        <f>ROUND(I199*H199,2)</f>
        <v>0</v>
      </c>
      <c r="K199" s="192" t="s">
        <v>174</v>
      </c>
      <c r="L199" s="38"/>
      <c r="M199" s="197" t="s">
        <v>1</v>
      </c>
      <c r="N199" s="198" t="s">
        <v>38</v>
      </c>
      <c r="O199" s="70"/>
      <c r="P199" s="199">
        <f>O199*H199</f>
        <v>0</v>
      </c>
      <c r="Q199" s="199">
        <v>5.8049999999999996E-4</v>
      </c>
      <c r="R199" s="199">
        <f>Q199*H199</f>
        <v>9.2879999999999994E-3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175</v>
      </c>
      <c r="AT199" s="201" t="s">
        <v>170</v>
      </c>
      <c r="AU199" s="201" t="s">
        <v>82</v>
      </c>
      <c r="AY199" s="16" t="s">
        <v>168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80</v>
      </c>
      <c r="BK199" s="202">
        <f>ROUND(I199*H199,2)</f>
        <v>0</v>
      </c>
      <c r="BL199" s="16" t="s">
        <v>175</v>
      </c>
      <c r="BM199" s="201" t="s">
        <v>326</v>
      </c>
    </row>
    <row r="200" spans="1:65" s="2" customFormat="1" ht="24.2" customHeight="1">
      <c r="A200" s="33"/>
      <c r="B200" s="34"/>
      <c r="C200" s="226" t="s">
        <v>327</v>
      </c>
      <c r="D200" s="226" t="s">
        <v>224</v>
      </c>
      <c r="E200" s="227" t="s">
        <v>328</v>
      </c>
      <c r="F200" s="228" t="s">
        <v>329</v>
      </c>
      <c r="G200" s="229" t="s">
        <v>227</v>
      </c>
      <c r="H200" s="230">
        <v>0.21199999999999999</v>
      </c>
      <c r="I200" s="231"/>
      <c r="J200" s="232">
        <f>ROUND(I200*H200,2)</f>
        <v>0</v>
      </c>
      <c r="K200" s="228" t="s">
        <v>174</v>
      </c>
      <c r="L200" s="233"/>
      <c r="M200" s="234" t="s">
        <v>1</v>
      </c>
      <c r="N200" s="235" t="s">
        <v>38</v>
      </c>
      <c r="O200" s="70"/>
      <c r="P200" s="199">
        <f>O200*H200</f>
        <v>0</v>
      </c>
      <c r="Q200" s="199">
        <v>1</v>
      </c>
      <c r="R200" s="199">
        <f>Q200*H200</f>
        <v>0.21199999999999999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207</v>
      </c>
      <c r="AT200" s="201" t="s">
        <v>224</v>
      </c>
      <c r="AU200" s="201" t="s">
        <v>82</v>
      </c>
      <c r="AY200" s="16" t="s">
        <v>168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80</v>
      </c>
      <c r="BK200" s="202">
        <f>ROUND(I200*H200,2)</f>
        <v>0</v>
      </c>
      <c r="BL200" s="16" t="s">
        <v>175</v>
      </c>
      <c r="BM200" s="201" t="s">
        <v>330</v>
      </c>
    </row>
    <row r="201" spans="1:65" s="13" customFormat="1" ht="11.25">
      <c r="B201" s="203"/>
      <c r="C201" s="204"/>
      <c r="D201" s="205" t="s">
        <v>185</v>
      </c>
      <c r="E201" s="206" t="s">
        <v>1</v>
      </c>
      <c r="F201" s="207" t="s">
        <v>331</v>
      </c>
      <c r="G201" s="204"/>
      <c r="H201" s="208">
        <v>0.21199999999999999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185</v>
      </c>
      <c r="AU201" s="214" t="s">
        <v>82</v>
      </c>
      <c r="AV201" s="13" t="s">
        <v>82</v>
      </c>
      <c r="AW201" s="13" t="s">
        <v>30</v>
      </c>
      <c r="AX201" s="13" t="s">
        <v>80</v>
      </c>
      <c r="AY201" s="214" t="s">
        <v>168</v>
      </c>
    </row>
    <row r="202" spans="1:65" s="2" customFormat="1" ht="24.2" customHeight="1">
      <c r="A202" s="33"/>
      <c r="B202" s="34"/>
      <c r="C202" s="226" t="s">
        <v>332</v>
      </c>
      <c r="D202" s="226" t="s">
        <v>224</v>
      </c>
      <c r="E202" s="227" t="s">
        <v>333</v>
      </c>
      <c r="F202" s="228" t="s">
        <v>334</v>
      </c>
      <c r="G202" s="229" t="s">
        <v>227</v>
      </c>
      <c r="H202" s="230">
        <v>0.35499999999999998</v>
      </c>
      <c r="I202" s="231"/>
      <c r="J202" s="232">
        <f>ROUND(I202*H202,2)</f>
        <v>0</v>
      </c>
      <c r="K202" s="228" t="s">
        <v>174</v>
      </c>
      <c r="L202" s="233"/>
      <c r="M202" s="234" t="s">
        <v>1</v>
      </c>
      <c r="N202" s="235" t="s">
        <v>38</v>
      </c>
      <c r="O202" s="70"/>
      <c r="P202" s="199">
        <f>O202*H202</f>
        <v>0</v>
      </c>
      <c r="Q202" s="199">
        <v>1</v>
      </c>
      <c r="R202" s="199">
        <f>Q202*H202</f>
        <v>0.35499999999999998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207</v>
      </c>
      <c r="AT202" s="201" t="s">
        <v>224</v>
      </c>
      <c r="AU202" s="201" t="s">
        <v>82</v>
      </c>
      <c r="AY202" s="16" t="s">
        <v>168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80</v>
      </c>
      <c r="BK202" s="202">
        <f>ROUND(I202*H202,2)</f>
        <v>0</v>
      </c>
      <c r="BL202" s="16" t="s">
        <v>175</v>
      </c>
      <c r="BM202" s="201" t="s">
        <v>335</v>
      </c>
    </row>
    <row r="203" spans="1:65" s="2" customFormat="1" ht="19.5">
      <c r="A203" s="33"/>
      <c r="B203" s="34"/>
      <c r="C203" s="35"/>
      <c r="D203" s="205" t="s">
        <v>241</v>
      </c>
      <c r="E203" s="35"/>
      <c r="F203" s="236" t="s">
        <v>336</v>
      </c>
      <c r="G203" s="35"/>
      <c r="H203" s="35"/>
      <c r="I203" s="237"/>
      <c r="J203" s="35"/>
      <c r="K203" s="35"/>
      <c r="L203" s="38"/>
      <c r="M203" s="238"/>
      <c r="N203" s="239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241</v>
      </c>
      <c r="AU203" s="16" t="s">
        <v>82</v>
      </c>
    </row>
    <row r="204" spans="1:65" s="13" customFormat="1" ht="11.25">
      <c r="B204" s="203"/>
      <c r="C204" s="204"/>
      <c r="D204" s="205" t="s">
        <v>185</v>
      </c>
      <c r="E204" s="206" t="s">
        <v>1</v>
      </c>
      <c r="F204" s="207" t="s">
        <v>337</v>
      </c>
      <c r="G204" s="204"/>
      <c r="H204" s="208">
        <v>0.35499999999999998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185</v>
      </c>
      <c r="AU204" s="214" t="s">
        <v>82</v>
      </c>
      <c r="AV204" s="13" t="s">
        <v>82</v>
      </c>
      <c r="AW204" s="13" t="s">
        <v>30</v>
      </c>
      <c r="AX204" s="13" t="s">
        <v>80</v>
      </c>
      <c r="AY204" s="214" t="s">
        <v>168</v>
      </c>
    </row>
    <row r="205" spans="1:65" s="2" customFormat="1" ht="14.45" customHeight="1">
      <c r="A205" s="33"/>
      <c r="B205" s="34"/>
      <c r="C205" s="226" t="s">
        <v>338</v>
      </c>
      <c r="D205" s="226" t="s">
        <v>224</v>
      </c>
      <c r="E205" s="227" t="s">
        <v>339</v>
      </c>
      <c r="F205" s="228" t="s">
        <v>340</v>
      </c>
      <c r="G205" s="229" t="s">
        <v>227</v>
      </c>
      <c r="H205" s="230">
        <v>0.06</v>
      </c>
      <c r="I205" s="231"/>
      <c r="J205" s="232">
        <f>ROUND(I205*H205,2)</f>
        <v>0</v>
      </c>
      <c r="K205" s="228" t="s">
        <v>174</v>
      </c>
      <c r="L205" s="233"/>
      <c r="M205" s="234" t="s">
        <v>1</v>
      </c>
      <c r="N205" s="235" t="s">
        <v>38</v>
      </c>
      <c r="O205" s="70"/>
      <c r="P205" s="199">
        <f>O205*H205</f>
        <v>0</v>
      </c>
      <c r="Q205" s="199">
        <v>1</v>
      </c>
      <c r="R205" s="199">
        <f>Q205*H205</f>
        <v>0.06</v>
      </c>
      <c r="S205" s="199">
        <v>0</v>
      </c>
      <c r="T205" s="20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207</v>
      </c>
      <c r="AT205" s="201" t="s">
        <v>224</v>
      </c>
      <c r="AU205" s="201" t="s">
        <v>82</v>
      </c>
      <c r="AY205" s="16" t="s">
        <v>168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6" t="s">
        <v>80</v>
      </c>
      <c r="BK205" s="202">
        <f>ROUND(I205*H205,2)</f>
        <v>0</v>
      </c>
      <c r="BL205" s="16" t="s">
        <v>175</v>
      </c>
      <c r="BM205" s="201" t="s">
        <v>341</v>
      </c>
    </row>
    <row r="206" spans="1:65" s="2" customFormat="1" ht="19.5">
      <c r="A206" s="33"/>
      <c r="B206" s="34"/>
      <c r="C206" s="35"/>
      <c r="D206" s="205" t="s">
        <v>241</v>
      </c>
      <c r="E206" s="35"/>
      <c r="F206" s="236" t="s">
        <v>342</v>
      </c>
      <c r="G206" s="35"/>
      <c r="H206" s="35"/>
      <c r="I206" s="237"/>
      <c r="J206" s="35"/>
      <c r="K206" s="35"/>
      <c r="L206" s="38"/>
      <c r="M206" s="238"/>
      <c r="N206" s="239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241</v>
      </c>
      <c r="AU206" s="16" t="s">
        <v>82</v>
      </c>
    </row>
    <row r="207" spans="1:65" s="13" customFormat="1" ht="11.25">
      <c r="B207" s="203"/>
      <c r="C207" s="204"/>
      <c r="D207" s="205" t="s">
        <v>185</v>
      </c>
      <c r="E207" s="206" t="s">
        <v>1</v>
      </c>
      <c r="F207" s="207" t="s">
        <v>343</v>
      </c>
      <c r="G207" s="204"/>
      <c r="H207" s="208">
        <v>0.06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185</v>
      </c>
      <c r="AU207" s="214" t="s">
        <v>82</v>
      </c>
      <c r="AV207" s="13" t="s">
        <v>82</v>
      </c>
      <c r="AW207" s="13" t="s">
        <v>30</v>
      </c>
      <c r="AX207" s="13" t="s">
        <v>80</v>
      </c>
      <c r="AY207" s="214" t="s">
        <v>168</v>
      </c>
    </row>
    <row r="208" spans="1:65" s="2" customFormat="1" ht="24.2" customHeight="1">
      <c r="A208" s="33"/>
      <c r="B208" s="34"/>
      <c r="C208" s="190" t="s">
        <v>344</v>
      </c>
      <c r="D208" s="190" t="s">
        <v>170</v>
      </c>
      <c r="E208" s="191" t="s">
        <v>345</v>
      </c>
      <c r="F208" s="192" t="s">
        <v>346</v>
      </c>
      <c r="G208" s="193" t="s">
        <v>173</v>
      </c>
      <c r="H208" s="194">
        <v>0.9</v>
      </c>
      <c r="I208" s="195"/>
      <c r="J208" s="196">
        <f>ROUND(I208*H208,2)</f>
        <v>0</v>
      </c>
      <c r="K208" s="192" t="s">
        <v>174</v>
      </c>
      <c r="L208" s="38"/>
      <c r="M208" s="197" t="s">
        <v>1</v>
      </c>
      <c r="N208" s="198" t="s">
        <v>38</v>
      </c>
      <c r="O208" s="70"/>
      <c r="P208" s="199">
        <f>O208*H208</f>
        <v>0</v>
      </c>
      <c r="Q208" s="199">
        <v>1.45328E-2</v>
      </c>
      <c r="R208" s="199">
        <f>Q208*H208</f>
        <v>1.3079520000000001E-2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175</v>
      </c>
      <c r="AT208" s="201" t="s">
        <v>170</v>
      </c>
      <c r="AU208" s="201" t="s">
        <v>82</v>
      </c>
      <c r="AY208" s="16" t="s">
        <v>168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80</v>
      </c>
      <c r="BK208" s="202">
        <f>ROUND(I208*H208,2)</f>
        <v>0</v>
      </c>
      <c r="BL208" s="16" t="s">
        <v>175</v>
      </c>
      <c r="BM208" s="201" t="s">
        <v>347</v>
      </c>
    </row>
    <row r="209" spans="1:65" s="2" customFormat="1" ht="19.5">
      <c r="A209" s="33"/>
      <c r="B209" s="34"/>
      <c r="C209" s="35"/>
      <c r="D209" s="205" t="s">
        <v>241</v>
      </c>
      <c r="E209" s="35"/>
      <c r="F209" s="236" t="s">
        <v>348</v>
      </c>
      <c r="G209" s="35"/>
      <c r="H209" s="35"/>
      <c r="I209" s="237"/>
      <c r="J209" s="35"/>
      <c r="K209" s="35"/>
      <c r="L209" s="38"/>
      <c r="M209" s="238"/>
      <c r="N209" s="239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241</v>
      </c>
      <c r="AU209" s="16" t="s">
        <v>82</v>
      </c>
    </row>
    <row r="210" spans="1:65" s="13" customFormat="1" ht="11.25">
      <c r="B210" s="203"/>
      <c r="C210" s="204"/>
      <c r="D210" s="205" t="s">
        <v>185</v>
      </c>
      <c r="E210" s="206" t="s">
        <v>1</v>
      </c>
      <c r="F210" s="207" t="s">
        <v>349</v>
      </c>
      <c r="G210" s="204"/>
      <c r="H210" s="208">
        <v>0.9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185</v>
      </c>
      <c r="AU210" s="214" t="s">
        <v>82</v>
      </c>
      <c r="AV210" s="13" t="s">
        <v>82</v>
      </c>
      <c r="AW210" s="13" t="s">
        <v>30</v>
      </c>
      <c r="AX210" s="13" t="s">
        <v>80</v>
      </c>
      <c r="AY210" s="214" t="s">
        <v>168</v>
      </c>
    </row>
    <row r="211" spans="1:65" s="2" customFormat="1" ht="24.2" customHeight="1">
      <c r="A211" s="33"/>
      <c r="B211" s="34"/>
      <c r="C211" s="190" t="s">
        <v>350</v>
      </c>
      <c r="D211" s="190" t="s">
        <v>170</v>
      </c>
      <c r="E211" s="191" t="s">
        <v>351</v>
      </c>
      <c r="F211" s="192" t="s">
        <v>352</v>
      </c>
      <c r="G211" s="193" t="s">
        <v>173</v>
      </c>
      <c r="H211" s="194">
        <v>2.7</v>
      </c>
      <c r="I211" s="195"/>
      <c r="J211" s="196">
        <f>ROUND(I211*H211,2)</f>
        <v>0</v>
      </c>
      <c r="K211" s="192" t="s">
        <v>174</v>
      </c>
      <c r="L211" s="38"/>
      <c r="M211" s="197" t="s">
        <v>1</v>
      </c>
      <c r="N211" s="198" t="s">
        <v>38</v>
      </c>
      <c r="O211" s="70"/>
      <c r="P211" s="199">
        <f>O211*H211</f>
        <v>0</v>
      </c>
      <c r="Q211" s="199">
        <v>1.5138E-2</v>
      </c>
      <c r="R211" s="199">
        <f>Q211*H211</f>
        <v>4.0872600000000002E-2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175</v>
      </c>
      <c r="AT211" s="201" t="s">
        <v>170</v>
      </c>
      <c r="AU211" s="201" t="s">
        <v>82</v>
      </c>
      <c r="AY211" s="16" t="s">
        <v>168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80</v>
      </c>
      <c r="BK211" s="202">
        <f>ROUND(I211*H211,2)</f>
        <v>0</v>
      </c>
      <c r="BL211" s="16" t="s">
        <v>175</v>
      </c>
      <c r="BM211" s="201" t="s">
        <v>353</v>
      </c>
    </row>
    <row r="212" spans="1:65" s="13" customFormat="1" ht="11.25">
      <c r="B212" s="203"/>
      <c r="C212" s="204"/>
      <c r="D212" s="205" t="s">
        <v>185</v>
      </c>
      <c r="E212" s="206" t="s">
        <v>1</v>
      </c>
      <c r="F212" s="207" t="s">
        <v>354</v>
      </c>
      <c r="G212" s="204"/>
      <c r="H212" s="208">
        <v>2.7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185</v>
      </c>
      <c r="AU212" s="214" t="s">
        <v>82</v>
      </c>
      <c r="AV212" s="13" t="s">
        <v>82</v>
      </c>
      <c r="AW212" s="13" t="s">
        <v>30</v>
      </c>
      <c r="AX212" s="13" t="s">
        <v>80</v>
      </c>
      <c r="AY212" s="214" t="s">
        <v>168</v>
      </c>
    </row>
    <row r="213" spans="1:65" s="2" customFormat="1" ht="24.2" customHeight="1">
      <c r="A213" s="33"/>
      <c r="B213" s="34"/>
      <c r="C213" s="190" t="s">
        <v>355</v>
      </c>
      <c r="D213" s="190" t="s">
        <v>170</v>
      </c>
      <c r="E213" s="191" t="s">
        <v>356</v>
      </c>
      <c r="F213" s="192" t="s">
        <v>357</v>
      </c>
      <c r="G213" s="193" t="s">
        <v>173</v>
      </c>
      <c r="H213" s="194">
        <v>298</v>
      </c>
      <c r="I213" s="195"/>
      <c r="J213" s="196">
        <f>ROUND(I213*H213,2)</f>
        <v>0</v>
      </c>
      <c r="K213" s="192" t="s">
        <v>174</v>
      </c>
      <c r="L213" s="38"/>
      <c r="M213" s="197" t="s">
        <v>1</v>
      </c>
      <c r="N213" s="198" t="s">
        <v>38</v>
      </c>
      <c r="O213" s="70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175</v>
      </c>
      <c r="AT213" s="201" t="s">
        <v>170</v>
      </c>
      <c r="AU213" s="201" t="s">
        <v>82</v>
      </c>
      <c r="AY213" s="16" t="s">
        <v>168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80</v>
      </c>
      <c r="BK213" s="202">
        <f>ROUND(I213*H213,2)</f>
        <v>0</v>
      </c>
      <c r="BL213" s="16" t="s">
        <v>175</v>
      </c>
      <c r="BM213" s="201" t="s">
        <v>358</v>
      </c>
    </row>
    <row r="214" spans="1:65" s="13" customFormat="1" ht="11.25">
      <c r="B214" s="203"/>
      <c r="C214" s="204"/>
      <c r="D214" s="205" t="s">
        <v>185</v>
      </c>
      <c r="E214" s="206" t="s">
        <v>1</v>
      </c>
      <c r="F214" s="207" t="s">
        <v>359</v>
      </c>
      <c r="G214" s="204"/>
      <c r="H214" s="208">
        <v>298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185</v>
      </c>
      <c r="AU214" s="214" t="s">
        <v>82</v>
      </c>
      <c r="AV214" s="13" t="s">
        <v>82</v>
      </c>
      <c r="AW214" s="13" t="s">
        <v>30</v>
      </c>
      <c r="AX214" s="13" t="s">
        <v>80</v>
      </c>
      <c r="AY214" s="214" t="s">
        <v>168</v>
      </c>
    </row>
    <row r="215" spans="1:65" s="2" customFormat="1" ht="24.2" customHeight="1">
      <c r="A215" s="33"/>
      <c r="B215" s="34"/>
      <c r="C215" s="190" t="s">
        <v>360</v>
      </c>
      <c r="D215" s="190" t="s">
        <v>170</v>
      </c>
      <c r="E215" s="191" t="s">
        <v>361</v>
      </c>
      <c r="F215" s="192" t="s">
        <v>362</v>
      </c>
      <c r="G215" s="193" t="s">
        <v>173</v>
      </c>
      <c r="H215" s="194">
        <v>8940</v>
      </c>
      <c r="I215" s="195"/>
      <c r="J215" s="196">
        <f>ROUND(I215*H215,2)</f>
        <v>0</v>
      </c>
      <c r="K215" s="192" t="s">
        <v>174</v>
      </c>
      <c r="L215" s="38"/>
      <c r="M215" s="197" t="s">
        <v>1</v>
      </c>
      <c r="N215" s="198" t="s">
        <v>38</v>
      </c>
      <c r="O215" s="7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175</v>
      </c>
      <c r="AT215" s="201" t="s">
        <v>170</v>
      </c>
      <c r="AU215" s="201" t="s">
        <v>82</v>
      </c>
      <c r="AY215" s="16" t="s">
        <v>168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6" t="s">
        <v>80</v>
      </c>
      <c r="BK215" s="202">
        <f>ROUND(I215*H215,2)</f>
        <v>0</v>
      </c>
      <c r="BL215" s="16" t="s">
        <v>175</v>
      </c>
      <c r="BM215" s="201" t="s">
        <v>363</v>
      </c>
    </row>
    <row r="216" spans="1:65" s="13" customFormat="1" ht="11.25">
      <c r="B216" s="203"/>
      <c r="C216" s="204"/>
      <c r="D216" s="205" t="s">
        <v>185</v>
      </c>
      <c r="E216" s="206" t="s">
        <v>1</v>
      </c>
      <c r="F216" s="207" t="s">
        <v>364</v>
      </c>
      <c r="G216" s="204"/>
      <c r="H216" s="208">
        <v>8940</v>
      </c>
      <c r="I216" s="209"/>
      <c r="J216" s="204"/>
      <c r="K216" s="204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185</v>
      </c>
      <c r="AU216" s="214" t="s">
        <v>82</v>
      </c>
      <c r="AV216" s="13" t="s">
        <v>82</v>
      </c>
      <c r="AW216" s="13" t="s">
        <v>30</v>
      </c>
      <c r="AX216" s="13" t="s">
        <v>80</v>
      </c>
      <c r="AY216" s="214" t="s">
        <v>168</v>
      </c>
    </row>
    <row r="217" spans="1:65" s="2" customFormat="1" ht="24.2" customHeight="1">
      <c r="A217" s="33"/>
      <c r="B217" s="34"/>
      <c r="C217" s="190" t="s">
        <v>365</v>
      </c>
      <c r="D217" s="190" t="s">
        <v>170</v>
      </c>
      <c r="E217" s="191" t="s">
        <v>366</v>
      </c>
      <c r="F217" s="192" t="s">
        <v>367</v>
      </c>
      <c r="G217" s="193" t="s">
        <v>173</v>
      </c>
      <c r="H217" s="194">
        <v>298</v>
      </c>
      <c r="I217" s="195"/>
      <c r="J217" s="196">
        <f>ROUND(I217*H217,2)</f>
        <v>0</v>
      </c>
      <c r="K217" s="192" t="s">
        <v>174</v>
      </c>
      <c r="L217" s="38"/>
      <c r="M217" s="197" t="s">
        <v>1</v>
      </c>
      <c r="N217" s="198" t="s">
        <v>38</v>
      </c>
      <c r="O217" s="7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175</v>
      </c>
      <c r="AT217" s="201" t="s">
        <v>170</v>
      </c>
      <c r="AU217" s="201" t="s">
        <v>82</v>
      </c>
      <c r="AY217" s="16" t="s">
        <v>168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80</v>
      </c>
      <c r="BK217" s="202">
        <f>ROUND(I217*H217,2)</f>
        <v>0</v>
      </c>
      <c r="BL217" s="16" t="s">
        <v>175</v>
      </c>
      <c r="BM217" s="201" t="s">
        <v>368</v>
      </c>
    </row>
    <row r="218" spans="1:65" s="2" customFormat="1" ht="24.2" customHeight="1">
      <c r="A218" s="33"/>
      <c r="B218" s="34"/>
      <c r="C218" s="190" t="s">
        <v>369</v>
      </c>
      <c r="D218" s="190" t="s">
        <v>170</v>
      </c>
      <c r="E218" s="191" t="s">
        <v>370</v>
      </c>
      <c r="F218" s="192" t="s">
        <v>371</v>
      </c>
      <c r="G218" s="193" t="s">
        <v>173</v>
      </c>
      <c r="H218" s="194">
        <v>298.91199999999998</v>
      </c>
      <c r="I218" s="195"/>
      <c r="J218" s="196">
        <f>ROUND(I218*H218,2)</f>
        <v>0</v>
      </c>
      <c r="K218" s="192" t="s">
        <v>174</v>
      </c>
      <c r="L218" s="38"/>
      <c r="M218" s="197" t="s">
        <v>1</v>
      </c>
      <c r="N218" s="198" t="s">
        <v>38</v>
      </c>
      <c r="O218" s="70"/>
      <c r="P218" s="199">
        <f>O218*H218</f>
        <v>0</v>
      </c>
      <c r="Q218" s="199">
        <v>6.5000000000000002E-2</v>
      </c>
      <c r="R218" s="199">
        <f>Q218*H218</f>
        <v>19.429279999999999</v>
      </c>
      <c r="S218" s="199">
        <v>0.13</v>
      </c>
      <c r="T218" s="200">
        <f>S218*H218</f>
        <v>38.858559999999997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175</v>
      </c>
      <c r="AT218" s="201" t="s">
        <v>170</v>
      </c>
      <c r="AU218" s="201" t="s">
        <v>82</v>
      </c>
      <c r="AY218" s="16" t="s">
        <v>168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6" t="s">
        <v>80</v>
      </c>
      <c r="BK218" s="202">
        <f>ROUND(I218*H218,2)</f>
        <v>0</v>
      </c>
      <c r="BL218" s="16" t="s">
        <v>175</v>
      </c>
      <c r="BM218" s="201" t="s">
        <v>372</v>
      </c>
    </row>
    <row r="219" spans="1:65" s="13" customFormat="1" ht="11.25">
      <c r="B219" s="203"/>
      <c r="C219" s="204"/>
      <c r="D219" s="205" t="s">
        <v>185</v>
      </c>
      <c r="E219" s="206" t="s">
        <v>1</v>
      </c>
      <c r="F219" s="207" t="s">
        <v>373</v>
      </c>
      <c r="G219" s="204"/>
      <c r="H219" s="208">
        <v>34.968000000000004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185</v>
      </c>
      <c r="AU219" s="214" t="s">
        <v>82</v>
      </c>
      <c r="AV219" s="13" t="s">
        <v>82</v>
      </c>
      <c r="AW219" s="13" t="s">
        <v>30</v>
      </c>
      <c r="AX219" s="13" t="s">
        <v>73</v>
      </c>
      <c r="AY219" s="214" t="s">
        <v>168</v>
      </c>
    </row>
    <row r="220" spans="1:65" s="13" customFormat="1" ht="11.25">
      <c r="B220" s="203"/>
      <c r="C220" s="204"/>
      <c r="D220" s="205" t="s">
        <v>185</v>
      </c>
      <c r="E220" s="206" t="s">
        <v>1</v>
      </c>
      <c r="F220" s="207" t="s">
        <v>374</v>
      </c>
      <c r="G220" s="204"/>
      <c r="H220" s="208">
        <v>34.968000000000004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185</v>
      </c>
      <c r="AU220" s="214" t="s">
        <v>82</v>
      </c>
      <c r="AV220" s="13" t="s">
        <v>82</v>
      </c>
      <c r="AW220" s="13" t="s">
        <v>30</v>
      </c>
      <c r="AX220" s="13" t="s">
        <v>73</v>
      </c>
      <c r="AY220" s="214" t="s">
        <v>168</v>
      </c>
    </row>
    <row r="221" spans="1:65" s="13" customFormat="1" ht="11.25">
      <c r="B221" s="203"/>
      <c r="C221" s="204"/>
      <c r="D221" s="205" t="s">
        <v>185</v>
      </c>
      <c r="E221" s="206" t="s">
        <v>1</v>
      </c>
      <c r="F221" s="207" t="s">
        <v>375</v>
      </c>
      <c r="G221" s="204"/>
      <c r="H221" s="208">
        <v>109.12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185</v>
      </c>
      <c r="AU221" s="214" t="s">
        <v>82</v>
      </c>
      <c r="AV221" s="13" t="s">
        <v>82</v>
      </c>
      <c r="AW221" s="13" t="s">
        <v>30</v>
      </c>
      <c r="AX221" s="13" t="s">
        <v>73</v>
      </c>
      <c r="AY221" s="214" t="s">
        <v>168</v>
      </c>
    </row>
    <row r="222" spans="1:65" s="13" customFormat="1" ht="11.25">
      <c r="B222" s="203"/>
      <c r="C222" s="204"/>
      <c r="D222" s="205" t="s">
        <v>185</v>
      </c>
      <c r="E222" s="206" t="s">
        <v>1</v>
      </c>
      <c r="F222" s="207" t="s">
        <v>376</v>
      </c>
      <c r="G222" s="204"/>
      <c r="H222" s="208">
        <v>49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185</v>
      </c>
      <c r="AU222" s="214" t="s">
        <v>82</v>
      </c>
      <c r="AV222" s="13" t="s">
        <v>82</v>
      </c>
      <c r="AW222" s="13" t="s">
        <v>30</v>
      </c>
      <c r="AX222" s="13" t="s">
        <v>73</v>
      </c>
      <c r="AY222" s="214" t="s">
        <v>168</v>
      </c>
    </row>
    <row r="223" spans="1:65" s="13" customFormat="1" ht="11.25">
      <c r="B223" s="203"/>
      <c r="C223" s="204"/>
      <c r="D223" s="205" t="s">
        <v>185</v>
      </c>
      <c r="E223" s="206" t="s">
        <v>1</v>
      </c>
      <c r="F223" s="207" t="s">
        <v>377</v>
      </c>
      <c r="G223" s="204"/>
      <c r="H223" s="208">
        <v>17.713999999999999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185</v>
      </c>
      <c r="AU223" s="214" t="s">
        <v>82</v>
      </c>
      <c r="AV223" s="13" t="s">
        <v>82</v>
      </c>
      <c r="AW223" s="13" t="s">
        <v>30</v>
      </c>
      <c r="AX223" s="13" t="s">
        <v>73</v>
      </c>
      <c r="AY223" s="214" t="s">
        <v>168</v>
      </c>
    </row>
    <row r="224" spans="1:65" s="13" customFormat="1" ht="11.25">
      <c r="B224" s="203"/>
      <c r="C224" s="204"/>
      <c r="D224" s="205" t="s">
        <v>185</v>
      </c>
      <c r="E224" s="206" t="s">
        <v>1</v>
      </c>
      <c r="F224" s="207" t="s">
        <v>378</v>
      </c>
      <c r="G224" s="204"/>
      <c r="H224" s="208">
        <v>17.713999999999999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185</v>
      </c>
      <c r="AU224" s="214" t="s">
        <v>82</v>
      </c>
      <c r="AV224" s="13" t="s">
        <v>82</v>
      </c>
      <c r="AW224" s="13" t="s">
        <v>30</v>
      </c>
      <c r="AX224" s="13" t="s">
        <v>73</v>
      </c>
      <c r="AY224" s="214" t="s">
        <v>168</v>
      </c>
    </row>
    <row r="225" spans="1:65" s="13" customFormat="1" ht="11.25">
      <c r="B225" s="203"/>
      <c r="C225" s="204"/>
      <c r="D225" s="205" t="s">
        <v>185</v>
      </c>
      <c r="E225" s="206" t="s">
        <v>1</v>
      </c>
      <c r="F225" s="207" t="s">
        <v>379</v>
      </c>
      <c r="G225" s="204"/>
      <c r="H225" s="208">
        <v>17.713999999999999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185</v>
      </c>
      <c r="AU225" s="214" t="s">
        <v>82</v>
      </c>
      <c r="AV225" s="13" t="s">
        <v>82</v>
      </c>
      <c r="AW225" s="13" t="s">
        <v>30</v>
      </c>
      <c r="AX225" s="13" t="s">
        <v>73</v>
      </c>
      <c r="AY225" s="214" t="s">
        <v>168</v>
      </c>
    </row>
    <row r="226" spans="1:65" s="13" customFormat="1" ht="11.25">
      <c r="B226" s="203"/>
      <c r="C226" s="204"/>
      <c r="D226" s="205" t="s">
        <v>185</v>
      </c>
      <c r="E226" s="206" t="s">
        <v>1</v>
      </c>
      <c r="F226" s="207" t="s">
        <v>380</v>
      </c>
      <c r="G226" s="204"/>
      <c r="H226" s="208">
        <v>17.713999999999999</v>
      </c>
      <c r="I226" s="209"/>
      <c r="J226" s="204"/>
      <c r="K226" s="204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185</v>
      </c>
      <c r="AU226" s="214" t="s">
        <v>82</v>
      </c>
      <c r="AV226" s="13" t="s">
        <v>82</v>
      </c>
      <c r="AW226" s="13" t="s">
        <v>30</v>
      </c>
      <c r="AX226" s="13" t="s">
        <v>73</v>
      </c>
      <c r="AY226" s="214" t="s">
        <v>168</v>
      </c>
    </row>
    <row r="227" spans="1:65" s="14" customFormat="1" ht="11.25">
      <c r="B227" s="215"/>
      <c r="C227" s="216"/>
      <c r="D227" s="205" t="s">
        <v>185</v>
      </c>
      <c r="E227" s="217" t="s">
        <v>1</v>
      </c>
      <c r="F227" s="218" t="s">
        <v>189</v>
      </c>
      <c r="G227" s="216"/>
      <c r="H227" s="219">
        <v>298.91199999999998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185</v>
      </c>
      <c r="AU227" s="225" t="s">
        <v>82</v>
      </c>
      <c r="AV227" s="14" t="s">
        <v>175</v>
      </c>
      <c r="AW227" s="14" t="s">
        <v>30</v>
      </c>
      <c r="AX227" s="14" t="s">
        <v>80</v>
      </c>
      <c r="AY227" s="225" t="s">
        <v>168</v>
      </c>
    </row>
    <row r="228" spans="1:65" s="2" customFormat="1" ht="24.2" customHeight="1">
      <c r="A228" s="33"/>
      <c r="B228" s="34"/>
      <c r="C228" s="190" t="s">
        <v>381</v>
      </c>
      <c r="D228" s="190" t="s">
        <v>170</v>
      </c>
      <c r="E228" s="191" t="s">
        <v>382</v>
      </c>
      <c r="F228" s="192" t="s">
        <v>383</v>
      </c>
      <c r="G228" s="193" t="s">
        <v>173</v>
      </c>
      <c r="H228" s="194">
        <v>160.56299999999999</v>
      </c>
      <c r="I228" s="195"/>
      <c r="J228" s="196">
        <f>ROUND(I228*H228,2)</f>
        <v>0</v>
      </c>
      <c r="K228" s="192" t="s">
        <v>174</v>
      </c>
      <c r="L228" s="38"/>
      <c r="M228" s="197" t="s">
        <v>1</v>
      </c>
      <c r="N228" s="198" t="s">
        <v>38</v>
      </c>
      <c r="O228" s="70"/>
      <c r="P228" s="199">
        <f>O228*H228</f>
        <v>0</v>
      </c>
      <c r="Q228" s="199">
        <v>0</v>
      </c>
      <c r="R228" s="199">
        <f>Q228*H228</f>
        <v>0</v>
      </c>
      <c r="S228" s="199">
        <v>7.7899999999999997E-2</v>
      </c>
      <c r="T228" s="200">
        <f>S228*H228</f>
        <v>12.507857699999999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1" t="s">
        <v>175</v>
      </c>
      <c r="AT228" s="201" t="s">
        <v>170</v>
      </c>
      <c r="AU228" s="201" t="s">
        <v>82</v>
      </c>
      <c r="AY228" s="16" t="s">
        <v>168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6" t="s">
        <v>80</v>
      </c>
      <c r="BK228" s="202">
        <f>ROUND(I228*H228,2)</f>
        <v>0</v>
      </c>
      <c r="BL228" s="16" t="s">
        <v>175</v>
      </c>
      <c r="BM228" s="201" t="s">
        <v>384</v>
      </c>
    </row>
    <row r="229" spans="1:65" s="2" customFormat="1" ht="19.5">
      <c r="A229" s="33"/>
      <c r="B229" s="34"/>
      <c r="C229" s="35"/>
      <c r="D229" s="205" t="s">
        <v>241</v>
      </c>
      <c r="E229" s="35"/>
      <c r="F229" s="236" t="s">
        <v>385</v>
      </c>
      <c r="G229" s="35"/>
      <c r="H229" s="35"/>
      <c r="I229" s="237"/>
      <c r="J229" s="35"/>
      <c r="K229" s="35"/>
      <c r="L229" s="38"/>
      <c r="M229" s="238"/>
      <c r="N229" s="239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241</v>
      </c>
      <c r="AU229" s="16" t="s">
        <v>82</v>
      </c>
    </row>
    <row r="230" spans="1:65" s="13" customFormat="1" ht="11.25">
      <c r="B230" s="203"/>
      <c r="C230" s="204"/>
      <c r="D230" s="205" t="s">
        <v>185</v>
      </c>
      <c r="E230" s="206" t="s">
        <v>1</v>
      </c>
      <c r="F230" s="207" t="s">
        <v>373</v>
      </c>
      <c r="G230" s="204"/>
      <c r="H230" s="208">
        <v>34.968000000000004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185</v>
      </c>
      <c r="AU230" s="214" t="s">
        <v>82</v>
      </c>
      <c r="AV230" s="13" t="s">
        <v>82</v>
      </c>
      <c r="AW230" s="13" t="s">
        <v>30</v>
      </c>
      <c r="AX230" s="13" t="s">
        <v>73</v>
      </c>
      <c r="AY230" s="214" t="s">
        <v>168</v>
      </c>
    </row>
    <row r="231" spans="1:65" s="13" customFormat="1" ht="11.25">
      <c r="B231" s="203"/>
      <c r="C231" s="204"/>
      <c r="D231" s="205" t="s">
        <v>185</v>
      </c>
      <c r="E231" s="206" t="s">
        <v>1</v>
      </c>
      <c r="F231" s="207" t="s">
        <v>374</v>
      </c>
      <c r="G231" s="204"/>
      <c r="H231" s="208">
        <v>34.968000000000004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185</v>
      </c>
      <c r="AU231" s="214" t="s">
        <v>82</v>
      </c>
      <c r="AV231" s="13" t="s">
        <v>82</v>
      </c>
      <c r="AW231" s="13" t="s">
        <v>30</v>
      </c>
      <c r="AX231" s="13" t="s">
        <v>73</v>
      </c>
      <c r="AY231" s="214" t="s">
        <v>168</v>
      </c>
    </row>
    <row r="232" spans="1:65" s="13" customFormat="1" ht="11.25">
      <c r="B232" s="203"/>
      <c r="C232" s="204"/>
      <c r="D232" s="205" t="s">
        <v>185</v>
      </c>
      <c r="E232" s="206" t="s">
        <v>1</v>
      </c>
      <c r="F232" s="207" t="s">
        <v>386</v>
      </c>
      <c r="G232" s="204"/>
      <c r="H232" s="208">
        <v>10.912000000000001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185</v>
      </c>
      <c r="AU232" s="214" t="s">
        <v>82</v>
      </c>
      <c r="AV232" s="13" t="s">
        <v>82</v>
      </c>
      <c r="AW232" s="13" t="s">
        <v>30</v>
      </c>
      <c r="AX232" s="13" t="s">
        <v>73</v>
      </c>
      <c r="AY232" s="214" t="s">
        <v>168</v>
      </c>
    </row>
    <row r="233" spans="1:65" s="13" customFormat="1" ht="11.25">
      <c r="B233" s="203"/>
      <c r="C233" s="204"/>
      <c r="D233" s="205" t="s">
        <v>185</v>
      </c>
      <c r="E233" s="206" t="s">
        <v>1</v>
      </c>
      <c r="F233" s="207" t="s">
        <v>376</v>
      </c>
      <c r="G233" s="204"/>
      <c r="H233" s="208">
        <v>49</v>
      </c>
      <c r="I233" s="209"/>
      <c r="J233" s="204"/>
      <c r="K233" s="204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185</v>
      </c>
      <c r="AU233" s="214" t="s">
        <v>82</v>
      </c>
      <c r="AV233" s="13" t="s">
        <v>82</v>
      </c>
      <c r="AW233" s="13" t="s">
        <v>30</v>
      </c>
      <c r="AX233" s="13" t="s">
        <v>73</v>
      </c>
      <c r="AY233" s="214" t="s">
        <v>168</v>
      </c>
    </row>
    <row r="234" spans="1:65" s="13" customFormat="1" ht="11.25">
      <c r="B234" s="203"/>
      <c r="C234" s="204"/>
      <c r="D234" s="205" t="s">
        <v>185</v>
      </c>
      <c r="E234" s="206" t="s">
        <v>1</v>
      </c>
      <c r="F234" s="207" t="s">
        <v>377</v>
      </c>
      <c r="G234" s="204"/>
      <c r="H234" s="208">
        <v>17.713999999999999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185</v>
      </c>
      <c r="AU234" s="214" t="s">
        <v>82</v>
      </c>
      <c r="AV234" s="13" t="s">
        <v>82</v>
      </c>
      <c r="AW234" s="13" t="s">
        <v>30</v>
      </c>
      <c r="AX234" s="13" t="s">
        <v>73</v>
      </c>
      <c r="AY234" s="214" t="s">
        <v>168</v>
      </c>
    </row>
    <row r="235" spans="1:65" s="13" customFormat="1" ht="11.25">
      <c r="B235" s="203"/>
      <c r="C235" s="204"/>
      <c r="D235" s="205" t="s">
        <v>185</v>
      </c>
      <c r="E235" s="206" t="s">
        <v>1</v>
      </c>
      <c r="F235" s="207" t="s">
        <v>378</v>
      </c>
      <c r="G235" s="204"/>
      <c r="H235" s="208">
        <v>17.713999999999999</v>
      </c>
      <c r="I235" s="209"/>
      <c r="J235" s="204"/>
      <c r="K235" s="204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185</v>
      </c>
      <c r="AU235" s="214" t="s">
        <v>82</v>
      </c>
      <c r="AV235" s="13" t="s">
        <v>82</v>
      </c>
      <c r="AW235" s="13" t="s">
        <v>30</v>
      </c>
      <c r="AX235" s="13" t="s">
        <v>73</v>
      </c>
      <c r="AY235" s="214" t="s">
        <v>168</v>
      </c>
    </row>
    <row r="236" spans="1:65" s="13" customFormat="1" ht="11.25">
      <c r="B236" s="203"/>
      <c r="C236" s="204"/>
      <c r="D236" s="205" t="s">
        <v>185</v>
      </c>
      <c r="E236" s="206" t="s">
        <v>1</v>
      </c>
      <c r="F236" s="207" t="s">
        <v>379</v>
      </c>
      <c r="G236" s="204"/>
      <c r="H236" s="208">
        <v>17.713999999999999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185</v>
      </c>
      <c r="AU236" s="214" t="s">
        <v>82</v>
      </c>
      <c r="AV236" s="13" t="s">
        <v>82</v>
      </c>
      <c r="AW236" s="13" t="s">
        <v>30</v>
      </c>
      <c r="AX236" s="13" t="s">
        <v>73</v>
      </c>
      <c r="AY236" s="214" t="s">
        <v>168</v>
      </c>
    </row>
    <row r="237" spans="1:65" s="13" customFormat="1" ht="11.25">
      <c r="B237" s="203"/>
      <c r="C237" s="204"/>
      <c r="D237" s="205" t="s">
        <v>185</v>
      </c>
      <c r="E237" s="206" t="s">
        <v>1</v>
      </c>
      <c r="F237" s="207" t="s">
        <v>380</v>
      </c>
      <c r="G237" s="204"/>
      <c r="H237" s="208">
        <v>17.713999999999999</v>
      </c>
      <c r="I237" s="209"/>
      <c r="J237" s="204"/>
      <c r="K237" s="204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185</v>
      </c>
      <c r="AU237" s="214" t="s">
        <v>82</v>
      </c>
      <c r="AV237" s="13" t="s">
        <v>82</v>
      </c>
      <c r="AW237" s="13" t="s">
        <v>30</v>
      </c>
      <c r="AX237" s="13" t="s">
        <v>73</v>
      </c>
      <c r="AY237" s="214" t="s">
        <v>168</v>
      </c>
    </row>
    <row r="238" spans="1:65" s="14" customFormat="1" ht="11.25">
      <c r="B238" s="215"/>
      <c r="C238" s="216"/>
      <c r="D238" s="205" t="s">
        <v>185</v>
      </c>
      <c r="E238" s="217" t="s">
        <v>1</v>
      </c>
      <c r="F238" s="218" t="s">
        <v>189</v>
      </c>
      <c r="G238" s="216"/>
      <c r="H238" s="219">
        <v>200.70400000000001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185</v>
      </c>
      <c r="AU238" s="225" t="s">
        <v>82</v>
      </c>
      <c r="AV238" s="14" t="s">
        <v>175</v>
      </c>
      <c r="AW238" s="14" t="s">
        <v>30</v>
      </c>
      <c r="AX238" s="14" t="s">
        <v>80</v>
      </c>
      <c r="AY238" s="225" t="s">
        <v>168</v>
      </c>
    </row>
    <row r="239" spans="1:65" s="13" customFormat="1" ht="11.25">
      <c r="B239" s="203"/>
      <c r="C239" s="204"/>
      <c r="D239" s="205" t="s">
        <v>185</v>
      </c>
      <c r="E239" s="204"/>
      <c r="F239" s="207" t="s">
        <v>387</v>
      </c>
      <c r="G239" s="204"/>
      <c r="H239" s="208">
        <v>160.56299999999999</v>
      </c>
      <c r="I239" s="209"/>
      <c r="J239" s="204"/>
      <c r="K239" s="204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185</v>
      </c>
      <c r="AU239" s="214" t="s">
        <v>82</v>
      </c>
      <c r="AV239" s="13" t="s">
        <v>82</v>
      </c>
      <c r="AW239" s="13" t="s">
        <v>4</v>
      </c>
      <c r="AX239" s="13" t="s">
        <v>80</v>
      </c>
      <c r="AY239" s="214" t="s">
        <v>168</v>
      </c>
    </row>
    <row r="240" spans="1:65" s="2" customFormat="1" ht="24.2" customHeight="1">
      <c r="A240" s="33"/>
      <c r="B240" s="34"/>
      <c r="C240" s="190" t="s">
        <v>388</v>
      </c>
      <c r="D240" s="190" t="s">
        <v>170</v>
      </c>
      <c r="E240" s="191" t="s">
        <v>389</v>
      </c>
      <c r="F240" s="192" t="s">
        <v>390</v>
      </c>
      <c r="G240" s="193" t="s">
        <v>173</v>
      </c>
      <c r="H240" s="194">
        <v>160.56299999999999</v>
      </c>
      <c r="I240" s="195"/>
      <c r="J240" s="196">
        <f>ROUND(I240*H240,2)</f>
        <v>0</v>
      </c>
      <c r="K240" s="192" t="s">
        <v>174</v>
      </c>
      <c r="L240" s="38"/>
      <c r="M240" s="197" t="s">
        <v>1</v>
      </c>
      <c r="N240" s="198" t="s">
        <v>38</v>
      </c>
      <c r="O240" s="70"/>
      <c r="P240" s="199">
        <f>O240*H240</f>
        <v>0</v>
      </c>
      <c r="Q240" s="199">
        <v>7.8163999999999997E-2</v>
      </c>
      <c r="R240" s="199">
        <f>Q240*H240</f>
        <v>12.550246331999999</v>
      </c>
      <c r="S240" s="199">
        <v>0</v>
      </c>
      <c r="T240" s="20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1" t="s">
        <v>175</v>
      </c>
      <c r="AT240" s="201" t="s">
        <v>170</v>
      </c>
      <c r="AU240" s="201" t="s">
        <v>82</v>
      </c>
      <c r="AY240" s="16" t="s">
        <v>168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80</v>
      </c>
      <c r="BK240" s="202">
        <f>ROUND(I240*H240,2)</f>
        <v>0</v>
      </c>
      <c r="BL240" s="16" t="s">
        <v>175</v>
      </c>
      <c r="BM240" s="201" t="s">
        <v>391</v>
      </c>
    </row>
    <row r="241" spans="1:65" s="2" customFormat="1" ht="24.2" customHeight="1">
      <c r="A241" s="33"/>
      <c r="B241" s="34"/>
      <c r="C241" s="190" t="s">
        <v>392</v>
      </c>
      <c r="D241" s="190" t="s">
        <v>170</v>
      </c>
      <c r="E241" s="191" t="s">
        <v>393</v>
      </c>
      <c r="F241" s="192" t="s">
        <v>394</v>
      </c>
      <c r="G241" s="193" t="s">
        <v>183</v>
      </c>
      <c r="H241" s="194">
        <v>8.5</v>
      </c>
      <c r="I241" s="195"/>
      <c r="J241" s="196">
        <f>ROUND(I241*H241,2)</f>
        <v>0</v>
      </c>
      <c r="K241" s="192" t="s">
        <v>174</v>
      </c>
      <c r="L241" s="38"/>
      <c r="M241" s="197" t="s">
        <v>1</v>
      </c>
      <c r="N241" s="198" t="s">
        <v>38</v>
      </c>
      <c r="O241" s="70"/>
      <c r="P241" s="199">
        <f>O241*H241</f>
        <v>0</v>
      </c>
      <c r="Q241" s="199">
        <v>0.50375000000000003</v>
      </c>
      <c r="R241" s="199">
        <f>Q241*H241</f>
        <v>4.2818750000000003</v>
      </c>
      <c r="S241" s="199">
        <v>2.5</v>
      </c>
      <c r="T241" s="200">
        <f>S241*H241</f>
        <v>21.25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1" t="s">
        <v>175</v>
      </c>
      <c r="AT241" s="201" t="s">
        <v>170</v>
      </c>
      <c r="AU241" s="201" t="s">
        <v>82</v>
      </c>
      <c r="AY241" s="16" t="s">
        <v>168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6" t="s">
        <v>80</v>
      </c>
      <c r="BK241" s="202">
        <f>ROUND(I241*H241,2)</f>
        <v>0</v>
      </c>
      <c r="BL241" s="16" t="s">
        <v>175</v>
      </c>
      <c r="BM241" s="201" t="s">
        <v>395</v>
      </c>
    </row>
    <row r="242" spans="1:65" s="13" customFormat="1" ht="11.25">
      <c r="B242" s="203"/>
      <c r="C242" s="204"/>
      <c r="D242" s="205" t="s">
        <v>185</v>
      </c>
      <c r="E242" s="206" t="s">
        <v>1</v>
      </c>
      <c r="F242" s="207" t="s">
        <v>396</v>
      </c>
      <c r="G242" s="204"/>
      <c r="H242" s="208">
        <v>5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185</v>
      </c>
      <c r="AU242" s="214" t="s">
        <v>82</v>
      </c>
      <c r="AV242" s="13" t="s">
        <v>82</v>
      </c>
      <c r="AW242" s="13" t="s">
        <v>30</v>
      </c>
      <c r="AX242" s="13" t="s">
        <v>73</v>
      </c>
      <c r="AY242" s="214" t="s">
        <v>168</v>
      </c>
    </row>
    <row r="243" spans="1:65" s="13" customFormat="1" ht="11.25">
      <c r="B243" s="203"/>
      <c r="C243" s="204"/>
      <c r="D243" s="205" t="s">
        <v>185</v>
      </c>
      <c r="E243" s="206" t="s">
        <v>1</v>
      </c>
      <c r="F243" s="207" t="s">
        <v>397</v>
      </c>
      <c r="G243" s="204"/>
      <c r="H243" s="208">
        <v>2</v>
      </c>
      <c r="I243" s="209"/>
      <c r="J243" s="204"/>
      <c r="K243" s="204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185</v>
      </c>
      <c r="AU243" s="214" t="s">
        <v>82</v>
      </c>
      <c r="AV243" s="13" t="s">
        <v>82</v>
      </c>
      <c r="AW243" s="13" t="s">
        <v>30</v>
      </c>
      <c r="AX243" s="13" t="s">
        <v>73</v>
      </c>
      <c r="AY243" s="214" t="s">
        <v>168</v>
      </c>
    </row>
    <row r="244" spans="1:65" s="13" customFormat="1" ht="11.25">
      <c r="B244" s="203"/>
      <c r="C244" s="204"/>
      <c r="D244" s="205" t="s">
        <v>185</v>
      </c>
      <c r="E244" s="206" t="s">
        <v>1</v>
      </c>
      <c r="F244" s="207" t="s">
        <v>398</v>
      </c>
      <c r="G244" s="204"/>
      <c r="H244" s="208">
        <v>1.5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185</v>
      </c>
      <c r="AU244" s="214" t="s">
        <v>82</v>
      </c>
      <c r="AV244" s="13" t="s">
        <v>82</v>
      </c>
      <c r="AW244" s="13" t="s">
        <v>30</v>
      </c>
      <c r="AX244" s="13" t="s">
        <v>73</v>
      </c>
      <c r="AY244" s="214" t="s">
        <v>168</v>
      </c>
    </row>
    <row r="245" spans="1:65" s="14" customFormat="1" ht="11.25">
      <c r="B245" s="215"/>
      <c r="C245" s="216"/>
      <c r="D245" s="205" t="s">
        <v>185</v>
      </c>
      <c r="E245" s="217" t="s">
        <v>1</v>
      </c>
      <c r="F245" s="218" t="s">
        <v>189</v>
      </c>
      <c r="G245" s="216"/>
      <c r="H245" s="219">
        <v>8.5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185</v>
      </c>
      <c r="AU245" s="225" t="s">
        <v>82</v>
      </c>
      <c r="AV245" s="14" t="s">
        <v>175</v>
      </c>
      <c r="AW245" s="14" t="s">
        <v>30</v>
      </c>
      <c r="AX245" s="14" t="s">
        <v>80</v>
      </c>
      <c r="AY245" s="225" t="s">
        <v>168</v>
      </c>
    </row>
    <row r="246" spans="1:65" s="2" customFormat="1" ht="24.2" customHeight="1">
      <c r="A246" s="33"/>
      <c r="B246" s="34"/>
      <c r="C246" s="190" t="s">
        <v>399</v>
      </c>
      <c r="D246" s="190" t="s">
        <v>170</v>
      </c>
      <c r="E246" s="191" t="s">
        <v>400</v>
      </c>
      <c r="F246" s="192" t="s">
        <v>401</v>
      </c>
      <c r="G246" s="193" t="s">
        <v>183</v>
      </c>
      <c r="H246" s="194">
        <v>8.5</v>
      </c>
      <c r="I246" s="195"/>
      <c r="J246" s="196">
        <f>ROUND(I246*H246,2)</f>
        <v>0</v>
      </c>
      <c r="K246" s="192" t="s">
        <v>174</v>
      </c>
      <c r="L246" s="38"/>
      <c r="M246" s="197" t="s">
        <v>1</v>
      </c>
      <c r="N246" s="198" t="s">
        <v>38</v>
      </c>
      <c r="O246" s="70"/>
      <c r="P246" s="199">
        <f>O246*H246</f>
        <v>0</v>
      </c>
      <c r="Q246" s="199">
        <v>0.4</v>
      </c>
      <c r="R246" s="199">
        <f>Q246*H246</f>
        <v>3.4000000000000004</v>
      </c>
      <c r="S246" s="199">
        <v>0</v>
      </c>
      <c r="T246" s="200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1" t="s">
        <v>175</v>
      </c>
      <c r="AT246" s="201" t="s">
        <v>170</v>
      </c>
      <c r="AU246" s="201" t="s">
        <v>82</v>
      </c>
      <c r="AY246" s="16" t="s">
        <v>168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6" t="s">
        <v>80</v>
      </c>
      <c r="BK246" s="202">
        <f>ROUND(I246*H246,2)</f>
        <v>0</v>
      </c>
      <c r="BL246" s="16" t="s">
        <v>175</v>
      </c>
      <c r="BM246" s="201" t="s">
        <v>402</v>
      </c>
    </row>
    <row r="247" spans="1:65" s="2" customFormat="1" ht="24.2" customHeight="1">
      <c r="A247" s="33"/>
      <c r="B247" s="34"/>
      <c r="C247" s="190" t="s">
        <v>403</v>
      </c>
      <c r="D247" s="190" t="s">
        <v>170</v>
      </c>
      <c r="E247" s="191" t="s">
        <v>404</v>
      </c>
      <c r="F247" s="192" t="s">
        <v>405</v>
      </c>
      <c r="G247" s="193" t="s">
        <v>183</v>
      </c>
      <c r="H247" s="194">
        <v>8.5</v>
      </c>
      <c r="I247" s="195"/>
      <c r="J247" s="196">
        <f>ROUND(I247*H247,2)</f>
        <v>0</v>
      </c>
      <c r="K247" s="192" t="s">
        <v>174</v>
      </c>
      <c r="L247" s="38"/>
      <c r="M247" s="197" t="s">
        <v>1</v>
      </c>
      <c r="N247" s="198" t="s">
        <v>38</v>
      </c>
      <c r="O247" s="70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1" t="s">
        <v>175</v>
      </c>
      <c r="AT247" s="201" t="s">
        <v>170</v>
      </c>
      <c r="AU247" s="201" t="s">
        <v>82</v>
      </c>
      <c r="AY247" s="16" t="s">
        <v>168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6" t="s">
        <v>80</v>
      </c>
      <c r="BK247" s="202">
        <f>ROUND(I247*H247,2)</f>
        <v>0</v>
      </c>
      <c r="BL247" s="16" t="s">
        <v>175</v>
      </c>
      <c r="BM247" s="201" t="s">
        <v>406</v>
      </c>
    </row>
    <row r="248" spans="1:65" s="2" customFormat="1" ht="24.2" customHeight="1">
      <c r="A248" s="33"/>
      <c r="B248" s="34"/>
      <c r="C248" s="190" t="s">
        <v>407</v>
      </c>
      <c r="D248" s="190" t="s">
        <v>170</v>
      </c>
      <c r="E248" s="191" t="s">
        <v>408</v>
      </c>
      <c r="F248" s="192" t="s">
        <v>409</v>
      </c>
      <c r="G248" s="193" t="s">
        <v>183</v>
      </c>
      <c r="H248" s="194">
        <v>8.5</v>
      </c>
      <c r="I248" s="195"/>
      <c r="J248" s="196">
        <f>ROUND(I248*H248,2)</f>
        <v>0</v>
      </c>
      <c r="K248" s="192" t="s">
        <v>174</v>
      </c>
      <c r="L248" s="38"/>
      <c r="M248" s="197" t="s">
        <v>1</v>
      </c>
      <c r="N248" s="198" t="s">
        <v>38</v>
      </c>
      <c r="O248" s="70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1" t="s">
        <v>175</v>
      </c>
      <c r="AT248" s="201" t="s">
        <v>170</v>
      </c>
      <c r="AU248" s="201" t="s">
        <v>82</v>
      </c>
      <c r="AY248" s="16" t="s">
        <v>168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6" t="s">
        <v>80</v>
      </c>
      <c r="BK248" s="202">
        <f>ROUND(I248*H248,2)</f>
        <v>0</v>
      </c>
      <c r="BL248" s="16" t="s">
        <v>175</v>
      </c>
      <c r="BM248" s="201" t="s">
        <v>410</v>
      </c>
    </row>
    <row r="249" spans="1:65" s="2" customFormat="1" ht="14.45" customHeight="1">
      <c r="A249" s="33"/>
      <c r="B249" s="34"/>
      <c r="C249" s="226" t="s">
        <v>411</v>
      </c>
      <c r="D249" s="226" t="s">
        <v>224</v>
      </c>
      <c r="E249" s="227" t="s">
        <v>412</v>
      </c>
      <c r="F249" s="228" t="s">
        <v>413</v>
      </c>
      <c r="G249" s="229" t="s">
        <v>227</v>
      </c>
      <c r="H249" s="230">
        <v>1.9550000000000001</v>
      </c>
      <c r="I249" s="231"/>
      <c r="J249" s="232">
        <f>ROUND(I249*H249,2)</f>
        <v>0</v>
      </c>
      <c r="K249" s="228" t="s">
        <v>174</v>
      </c>
      <c r="L249" s="233"/>
      <c r="M249" s="234" t="s">
        <v>1</v>
      </c>
      <c r="N249" s="235" t="s">
        <v>38</v>
      </c>
      <c r="O249" s="70"/>
      <c r="P249" s="199">
        <f>O249*H249</f>
        <v>0</v>
      </c>
      <c r="Q249" s="199">
        <v>1</v>
      </c>
      <c r="R249" s="199">
        <f>Q249*H249</f>
        <v>1.9550000000000001</v>
      </c>
      <c r="S249" s="199">
        <v>0</v>
      </c>
      <c r="T249" s="20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1" t="s">
        <v>207</v>
      </c>
      <c r="AT249" s="201" t="s">
        <v>224</v>
      </c>
      <c r="AU249" s="201" t="s">
        <v>82</v>
      </c>
      <c r="AY249" s="16" t="s">
        <v>168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6" t="s">
        <v>80</v>
      </c>
      <c r="BK249" s="202">
        <f>ROUND(I249*H249,2)</f>
        <v>0</v>
      </c>
      <c r="BL249" s="16" t="s">
        <v>175</v>
      </c>
      <c r="BM249" s="201" t="s">
        <v>414</v>
      </c>
    </row>
    <row r="250" spans="1:65" s="2" customFormat="1" ht="19.5">
      <c r="A250" s="33"/>
      <c r="B250" s="34"/>
      <c r="C250" s="35"/>
      <c r="D250" s="205" t="s">
        <v>241</v>
      </c>
      <c r="E250" s="35"/>
      <c r="F250" s="236" t="s">
        <v>415</v>
      </c>
      <c r="G250" s="35"/>
      <c r="H250" s="35"/>
      <c r="I250" s="237"/>
      <c r="J250" s="35"/>
      <c r="K250" s="35"/>
      <c r="L250" s="38"/>
      <c r="M250" s="238"/>
      <c r="N250" s="239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241</v>
      </c>
      <c r="AU250" s="16" t="s">
        <v>82</v>
      </c>
    </row>
    <row r="251" spans="1:65" s="13" customFormat="1" ht="11.25">
      <c r="B251" s="203"/>
      <c r="C251" s="204"/>
      <c r="D251" s="205" t="s">
        <v>185</v>
      </c>
      <c r="E251" s="206" t="s">
        <v>1</v>
      </c>
      <c r="F251" s="207" t="s">
        <v>416</v>
      </c>
      <c r="G251" s="204"/>
      <c r="H251" s="208">
        <v>1.9550000000000001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185</v>
      </c>
      <c r="AU251" s="214" t="s">
        <v>82</v>
      </c>
      <c r="AV251" s="13" t="s">
        <v>82</v>
      </c>
      <c r="AW251" s="13" t="s">
        <v>30</v>
      </c>
      <c r="AX251" s="13" t="s">
        <v>80</v>
      </c>
      <c r="AY251" s="214" t="s">
        <v>168</v>
      </c>
    </row>
    <row r="252" spans="1:65" s="2" customFormat="1" ht="24.2" customHeight="1">
      <c r="A252" s="33"/>
      <c r="B252" s="34"/>
      <c r="C252" s="190" t="s">
        <v>417</v>
      </c>
      <c r="D252" s="190" t="s">
        <v>170</v>
      </c>
      <c r="E252" s="191" t="s">
        <v>418</v>
      </c>
      <c r="F252" s="192" t="s">
        <v>419</v>
      </c>
      <c r="G252" s="193" t="s">
        <v>183</v>
      </c>
      <c r="H252" s="194">
        <v>2</v>
      </c>
      <c r="I252" s="195"/>
      <c r="J252" s="196">
        <f>ROUND(I252*H252,2)</f>
        <v>0</v>
      </c>
      <c r="K252" s="192" t="s">
        <v>174</v>
      </c>
      <c r="L252" s="38"/>
      <c r="M252" s="197" t="s">
        <v>1</v>
      </c>
      <c r="N252" s="198" t="s">
        <v>38</v>
      </c>
      <c r="O252" s="70"/>
      <c r="P252" s="199">
        <f>O252*H252</f>
        <v>0</v>
      </c>
      <c r="Q252" s="199">
        <v>0</v>
      </c>
      <c r="R252" s="199">
        <f>Q252*H252</f>
        <v>0</v>
      </c>
      <c r="S252" s="199">
        <v>2.5</v>
      </c>
      <c r="T252" s="200">
        <f>S252*H252</f>
        <v>5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1" t="s">
        <v>175</v>
      </c>
      <c r="AT252" s="201" t="s">
        <v>170</v>
      </c>
      <c r="AU252" s="201" t="s">
        <v>82</v>
      </c>
      <c r="AY252" s="16" t="s">
        <v>168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6" t="s">
        <v>80</v>
      </c>
      <c r="BK252" s="202">
        <f>ROUND(I252*H252,2)</f>
        <v>0</v>
      </c>
      <c r="BL252" s="16" t="s">
        <v>175</v>
      </c>
      <c r="BM252" s="201" t="s">
        <v>420</v>
      </c>
    </row>
    <row r="253" spans="1:65" s="13" customFormat="1" ht="11.25">
      <c r="B253" s="203"/>
      <c r="C253" s="204"/>
      <c r="D253" s="205" t="s">
        <v>185</v>
      </c>
      <c r="E253" s="206" t="s">
        <v>1</v>
      </c>
      <c r="F253" s="207" t="s">
        <v>421</v>
      </c>
      <c r="G253" s="204"/>
      <c r="H253" s="208">
        <v>2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185</v>
      </c>
      <c r="AU253" s="214" t="s">
        <v>82</v>
      </c>
      <c r="AV253" s="13" t="s">
        <v>82</v>
      </c>
      <c r="AW253" s="13" t="s">
        <v>30</v>
      </c>
      <c r="AX253" s="13" t="s">
        <v>80</v>
      </c>
      <c r="AY253" s="214" t="s">
        <v>168</v>
      </c>
    </row>
    <row r="254" spans="1:65" s="2" customFormat="1" ht="24.2" customHeight="1">
      <c r="A254" s="33"/>
      <c r="B254" s="34"/>
      <c r="C254" s="190" t="s">
        <v>422</v>
      </c>
      <c r="D254" s="190" t="s">
        <v>170</v>
      </c>
      <c r="E254" s="191" t="s">
        <v>423</v>
      </c>
      <c r="F254" s="192" t="s">
        <v>424</v>
      </c>
      <c r="G254" s="193" t="s">
        <v>239</v>
      </c>
      <c r="H254" s="194">
        <v>66</v>
      </c>
      <c r="I254" s="195"/>
      <c r="J254" s="196">
        <f>ROUND(I254*H254,2)</f>
        <v>0</v>
      </c>
      <c r="K254" s="192" t="s">
        <v>174</v>
      </c>
      <c r="L254" s="38"/>
      <c r="M254" s="197" t="s">
        <v>1</v>
      </c>
      <c r="N254" s="198" t="s">
        <v>38</v>
      </c>
      <c r="O254" s="70"/>
      <c r="P254" s="199">
        <f>O254*H254</f>
        <v>0</v>
      </c>
      <c r="Q254" s="199">
        <v>1.13356E-3</v>
      </c>
      <c r="R254" s="199">
        <f>Q254*H254</f>
        <v>7.481496E-2</v>
      </c>
      <c r="S254" s="199">
        <v>1E-3</v>
      </c>
      <c r="T254" s="200">
        <f>S254*H254</f>
        <v>6.6000000000000003E-2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1" t="s">
        <v>175</v>
      </c>
      <c r="AT254" s="201" t="s">
        <v>170</v>
      </c>
      <c r="AU254" s="201" t="s">
        <v>82</v>
      </c>
      <c r="AY254" s="16" t="s">
        <v>168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6" t="s">
        <v>80</v>
      </c>
      <c r="BK254" s="202">
        <f>ROUND(I254*H254,2)</f>
        <v>0</v>
      </c>
      <c r="BL254" s="16" t="s">
        <v>175</v>
      </c>
      <c r="BM254" s="201" t="s">
        <v>425</v>
      </c>
    </row>
    <row r="255" spans="1:65" s="13" customFormat="1" ht="11.25">
      <c r="B255" s="203"/>
      <c r="C255" s="204"/>
      <c r="D255" s="205" t="s">
        <v>185</v>
      </c>
      <c r="E255" s="206" t="s">
        <v>1</v>
      </c>
      <c r="F255" s="207" t="s">
        <v>426</v>
      </c>
      <c r="G255" s="204"/>
      <c r="H255" s="208">
        <v>66</v>
      </c>
      <c r="I255" s="209"/>
      <c r="J255" s="204"/>
      <c r="K255" s="204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185</v>
      </c>
      <c r="AU255" s="214" t="s">
        <v>82</v>
      </c>
      <c r="AV255" s="13" t="s">
        <v>82</v>
      </c>
      <c r="AW255" s="13" t="s">
        <v>30</v>
      </c>
      <c r="AX255" s="13" t="s">
        <v>80</v>
      </c>
      <c r="AY255" s="214" t="s">
        <v>168</v>
      </c>
    </row>
    <row r="256" spans="1:65" s="12" customFormat="1" ht="22.9" customHeight="1">
      <c r="B256" s="174"/>
      <c r="C256" s="175"/>
      <c r="D256" s="176" t="s">
        <v>72</v>
      </c>
      <c r="E256" s="188" t="s">
        <v>427</v>
      </c>
      <c r="F256" s="188" t="s">
        <v>428</v>
      </c>
      <c r="G256" s="175"/>
      <c r="H256" s="175"/>
      <c r="I256" s="178"/>
      <c r="J256" s="189">
        <f>BK256</f>
        <v>0</v>
      </c>
      <c r="K256" s="175"/>
      <c r="L256" s="180"/>
      <c r="M256" s="181"/>
      <c r="N256" s="182"/>
      <c r="O256" s="182"/>
      <c r="P256" s="183">
        <f>SUM(P257:P263)</f>
        <v>0</v>
      </c>
      <c r="Q256" s="182"/>
      <c r="R256" s="183">
        <f>SUM(R257:R263)</f>
        <v>0</v>
      </c>
      <c r="S256" s="182"/>
      <c r="T256" s="184">
        <f>SUM(T257:T263)</f>
        <v>0</v>
      </c>
      <c r="AR256" s="185" t="s">
        <v>80</v>
      </c>
      <c r="AT256" s="186" t="s">
        <v>72</v>
      </c>
      <c r="AU256" s="186" t="s">
        <v>80</v>
      </c>
      <c r="AY256" s="185" t="s">
        <v>168</v>
      </c>
      <c r="BK256" s="187">
        <f>SUM(BK257:BK263)</f>
        <v>0</v>
      </c>
    </row>
    <row r="257" spans="1:65" s="2" customFormat="1" ht="24.2" customHeight="1">
      <c r="A257" s="33"/>
      <c r="B257" s="34"/>
      <c r="C257" s="190" t="s">
        <v>429</v>
      </c>
      <c r="D257" s="190" t="s">
        <v>170</v>
      </c>
      <c r="E257" s="191" t="s">
        <v>430</v>
      </c>
      <c r="F257" s="192" t="s">
        <v>431</v>
      </c>
      <c r="G257" s="193" t="s">
        <v>227</v>
      </c>
      <c r="H257" s="194">
        <v>127</v>
      </c>
      <c r="I257" s="195"/>
      <c r="J257" s="196">
        <f>ROUND(I257*H257,2)</f>
        <v>0</v>
      </c>
      <c r="K257" s="192" t="s">
        <v>174</v>
      </c>
      <c r="L257" s="38"/>
      <c r="M257" s="197" t="s">
        <v>1</v>
      </c>
      <c r="N257" s="198" t="s">
        <v>38</v>
      </c>
      <c r="O257" s="70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1" t="s">
        <v>175</v>
      </c>
      <c r="AT257" s="201" t="s">
        <v>170</v>
      </c>
      <c r="AU257" s="201" t="s">
        <v>82</v>
      </c>
      <c r="AY257" s="16" t="s">
        <v>168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6" t="s">
        <v>80</v>
      </c>
      <c r="BK257" s="202">
        <f>ROUND(I257*H257,2)</f>
        <v>0</v>
      </c>
      <c r="BL257" s="16" t="s">
        <v>175</v>
      </c>
      <c r="BM257" s="201" t="s">
        <v>432</v>
      </c>
    </row>
    <row r="258" spans="1:65" s="13" customFormat="1" ht="11.25">
      <c r="B258" s="203"/>
      <c r="C258" s="204"/>
      <c r="D258" s="205" t="s">
        <v>185</v>
      </c>
      <c r="E258" s="206" t="s">
        <v>1</v>
      </c>
      <c r="F258" s="207" t="s">
        <v>433</v>
      </c>
      <c r="G258" s="204"/>
      <c r="H258" s="208">
        <v>127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185</v>
      </c>
      <c r="AU258" s="214" t="s">
        <v>82</v>
      </c>
      <c r="AV258" s="13" t="s">
        <v>82</v>
      </c>
      <c r="AW258" s="13" t="s">
        <v>30</v>
      </c>
      <c r="AX258" s="13" t="s">
        <v>80</v>
      </c>
      <c r="AY258" s="214" t="s">
        <v>168</v>
      </c>
    </row>
    <row r="259" spans="1:65" s="2" customFormat="1" ht="24.2" customHeight="1">
      <c r="A259" s="33"/>
      <c r="B259" s="34"/>
      <c r="C259" s="190" t="s">
        <v>434</v>
      </c>
      <c r="D259" s="190" t="s">
        <v>170</v>
      </c>
      <c r="E259" s="191" t="s">
        <v>435</v>
      </c>
      <c r="F259" s="192" t="s">
        <v>436</v>
      </c>
      <c r="G259" s="193" t="s">
        <v>227</v>
      </c>
      <c r="H259" s="194">
        <v>2540</v>
      </c>
      <c r="I259" s="195"/>
      <c r="J259" s="196">
        <f>ROUND(I259*H259,2)</f>
        <v>0</v>
      </c>
      <c r="K259" s="192" t="s">
        <v>174</v>
      </c>
      <c r="L259" s="38"/>
      <c r="M259" s="197" t="s">
        <v>1</v>
      </c>
      <c r="N259" s="198" t="s">
        <v>38</v>
      </c>
      <c r="O259" s="70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1" t="s">
        <v>175</v>
      </c>
      <c r="AT259" s="201" t="s">
        <v>170</v>
      </c>
      <c r="AU259" s="201" t="s">
        <v>82</v>
      </c>
      <c r="AY259" s="16" t="s">
        <v>168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6" t="s">
        <v>80</v>
      </c>
      <c r="BK259" s="202">
        <f>ROUND(I259*H259,2)</f>
        <v>0</v>
      </c>
      <c r="BL259" s="16" t="s">
        <v>175</v>
      </c>
      <c r="BM259" s="201" t="s">
        <v>437</v>
      </c>
    </row>
    <row r="260" spans="1:65" s="13" customFormat="1" ht="11.25">
      <c r="B260" s="203"/>
      <c r="C260" s="204"/>
      <c r="D260" s="205" t="s">
        <v>185</v>
      </c>
      <c r="E260" s="206" t="s">
        <v>1</v>
      </c>
      <c r="F260" s="207" t="s">
        <v>438</v>
      </c>
      <c r="G260" s="204"/>
      <c r="H260" s="208">
        <v>2540</v>
      </c>
      <c r="I260" s="209"/>
      <c r="J260" s="204"/>
      <c r="K260" s="204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185</v>
      </c>
      <c r="AU260" s="214" t="s">
        <v>82</v>
      </c>
      <c r="AV260" s="13" t="s">
        <v>82</v>
      </c>
      <c r="AW260" s="13" t="s">
        <v>30</v>
      </c>
      <c r="AX260" s="13" t="s">
        <v>80</v>
      </c>
      <c r="AY260" s="214" t="s">
        <v>168</v>
      </c>
    </row>
    <row r="261" spans="1:65" s="2" customFormat="1" ht="24.2" customHeight="1">
      <c r="A261" s="33"/>
      <c r="B261" s="34"/>
      <c r="C261" s="190" t="s">
        <v>439</v>
      </c>
      <c r="D261" s="190" t="s">
        <v>170</v>
      </c>
      <c r="E261" s="191" t="s">
        <v>440</v>
      </c>
      <c r="F261" s="192" t="s">
        <v>441</v>
      </c>
      <c r="G261" s="193" t="s">
        <v>227</v>
      </c>
      <c r="H261" s="194">
        <v>127</v>
      </c>
      <c r="I261" s="195"/>
      <c r="J261" s="196">
        <f>ROUND(I261*H261,2)</f>
        <v>0</v>
      </c>
      <c r="K261" s="192" t="s">
        <v>174</v>
      </c>
      <c r="L261" s="38"/>
      <c r="M261" s="197" t="s">
        <v>1</v>
      </c>
      <c r="N261" s="198" t="s">
        <v>38</v>
      </c>
      <c r="O261" s="70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1" t="s">
        <v>175</v>
      </c>
      <c r="AT261" s="201" t="s">
        <v>170</v>
      </c>
      <c r="AU261" s="201" t="s">
        <v>82</v>
      </c>
      <c r="AY261" s="16" t="s">
        <v>168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6" t="s">
        <v>80</v>
      </c>
      <c r="BK261" s="202">
        <f>ROUND(I261*H261,2)</f>
        <v>0</v>
      </c>
      <c r="BL261" s="16" t="s">
        <v>175</v>
      </c>
      <c r="BM261" s="201" t="s">
        <v>442</v>
      </c>
    </row>
    <row r="262" spans="1:65" s="2" customFormat="1" ht="14.45" customHeight="1">
      <c r="A262" s="33"/>
      <c r="B262" s="34"/>
      <c r="C262" s="190" t="s">
        <v>443</v>
      </c>
      <c r="D262" s="190" t="s">
        <v>170</v>
      </c>
      <c r="E262" s="191" t="s">
        <v>444</v>
      </c>
      <c r="F262" s="192" t="s">
        <v>445</v>
      </c>
      <c r="G262" s="193" t="s">
        <v>227</v>
      </c>
      <c r="H262" s="194">
        <v>127</v>
      </c>
      <c r="I262" s="195"/>
      <c r="J262" s="196">
        <f>ROUND(I262*H262,2)</f>
        <v>0</v>
      </c>
      <c r="K262" s="192" t="s">
        <v>174</v>
      </c>
      <c r="L262" s="38"/>
      <c r="M262" s="197" t="s">
        <v>1</v>
      </c>
      <c r="N262" s="198" t="s">
        <v>38</v>
      </c>
      <c r="O262" s="70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1" t="s">
        <v>175</v>
      </c>
      <c r="AT262" s="201" t="s">
        <v>170</v>
      </c>
      <c r="AU262" s="201" t="s">
        <v>82</v>
      </c>
      <c r="AY262" s="16" t="s">
        <v>168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6" t="s">
        <v>80</v>
      </c>
      <c r="BK262" s="202">
        <f>ROUND(I262*H262,2)</f>
        <v>0</v>
      </c>
      <c r="BL262" s="16" t="s">
        <v>175</v>
      </c>
      <c r="BM262" s="201" t="s">
        <v>446</v>
      </c>
    </row>
    <row r="263" spans="1:65" s="2" customFormat="1" ht="24.2" customHeight="1">
      <c r="A263" s="33"/>
      <c r="B263" s="34"/>
      <c r="C263" s="190" t="s">
        <v>447</v>
      </c>
      <c r="D263" s="190" t="s">
        <v>170</v>
      </c>
      <c r="E263" s="191" t="s">
        <v>448</v>
      </c>
      <c r="F263" s="192" t="s">
        <v>449</v>
      </c>
      <c r="G263" s="193" t="s">
        <v>227</v>
      </c>
      <c r="H263" s="194">
        <v>127</v>
      </c>
      <c r="I263" s="195"/>
      <c r="J263" s="196">
        <f>ROUND(I263*H263,2)</f>
        <v>0</v>
      </c>
      <c r="K263" s="192" t="s">
        <v>174</v>
      </c>
      <c r="L263" s="38"/>
      <c r="M263" s="197" t="s">
        <v>1</v>
      </c>
      <c r="N263" s="198" t="s">
        <v>38</v>
      </c>
      <c r="O263" s="70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1" t="s">
        <v>175</v>
      </c>
      <c r="AT263" s="201" t="s">
        <v>170</v>
      </c>
      <c r="AU263" s="201" t="s">
        <v>82</v>
      </c>
      <c r="AY263" s="16" t="s">
        <v>168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80</v>
      </c>
      <c r="BK263" s="202">
        <f>ROUND(I263*H263,2)</f>
        <v>0</v>
      </c>
      <c r="BL263" s="16" t="s">
        <v>175</v>
      </c>
      <c r="BM263" s="201" t="s">
        <v>450</v>
      </c>
    </row>
    <row r="264" spans="1:65" s="12" customFormat="1" ht="22.9" customHeight="1">
      <c r="B264" s="174"/>
      <c r="C264" s="175"/>
      <c r="D264" s="176" t="s">
        <v>72</v>
      </c>
      <c r="E264" s="188" t="s">
        <v>451</v>
      </c>
      <c r="F264" s="188" t="s">
        <v>452</v>
      </c>
      <c r="G264" s="175"/>
      <c r="H264" s="175"/>
      <c r="I264" s="178"/>
      <c r="J264" s="189">
        <f>BK264</f>
        <v>0</v>
      </c>
      <c r="K264" s="175"/>
      <c r="L264" s="180"/>
      <c r="M264" s="181"/>
      <c r="N264" s="182"/>
      <c r="O264" s="182"/>
      <c r="P264" s="183">
        <f>SUM(P265:P269)</f>
        <v>0</v>
      </c>
      <c r="Q264" s="182"/>
      <c r="R264" s="183">
        <f>SUM(R265:R269)</f>
        <v>0</v>
      </c>
      <c r="S264" s="182"/>
      <c r="T264" s="184">
        <f>SUM(T265:T269)</f>
        <v>0</v>
      </c>
      <c r="AR264" s="185" t="s">
        <v>80</v>
      </c>
      <c r="AT264" s="186" t="s">
        <v>72</v>
      </c>
      <c r="AU264" s="186" t="s">
        <v>80</v>
      </c>
      <c r="AY264" s="185" t="s">
        <v>168</v>
      </c>
      <c r="BK264" s="187">
        <f>SUM(BK265:BK269)</f>
        <v>0</v>
      </c>
    </row>
    <row r="265" spans="1:65" s="2" customFormat="1" ht="24.2" customHeight="1">
      <c r="A265" s="33"/>
      <c r="B265" s="34"/>
      <c r="C265" s="190" t="s">
        <v>453</v>
      </c>
      <c r="D265" s="190" t="s">
        <v>170</v>
      </c>
      <c r="E265" s="191" t="s">
        <v>454</v>
      </c>
      <c r="F265" s="192" t="s">
        <v>455</v>
      </c>
      <c r="G265" s="193" t="s">
        <v>227</v>
      </c>
      <c r="H265" s="194">
        <v>24.1</v>
      </c>
      <c r="I265" s="195"/>
      <c r="J265" s="196">
        <f>ROUND(I265*H265,2)</f>
        <v>0</v>
      </c>
      <c r="K265" s="192" t="s">
        <v>174</v>
      </c>
      <c r="L265" s="38"/>
      <c r="M265" s="197" t="s">
        <v>1</v>
      </c>
      <c r="N265" s="198" t="s">
        <v>38</v>
      </c>
      <c r="O265" s="70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1" t="s">
        <v>175</v>
      </c>
      <c r="AT265" s="201" t="s">
        <v>170</v>
      </c>
      <c r="AU265" s="201" t="s">
        <v>82</v>
      </c>
      <c r="AY265" s="16" t="s">
        <v>168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6" t="s">
        <v>80</v>
      </c>
      <c r="BK265" s="202">
        <f>ROUND(I265*H265,2)</f>
        <v>0</v>
      </c>
      <c r="BL265" s="16" t="s">
        <v>175</v>
      </c>
      <c r="BM265" s="201" t="s">
        <v>456</v>
      </c>
    </row>
    <row r="266" spans="1:65" s="2" customFormat="1" ht="19.5">
      <c r="A266" s="33"/>
      <c r="B266" s="34"/>
      <c r="C266" s="35"/>
      <c r="D266" s="205" t="s">
        <v>241</v>
      </c>
      <c r="E266" s="35"/>
      <c r="F266" s="236" t="s">
        <v>457</v>
      </c>
      <c r="G266" s="35"/>
      <c r="H266" s="35"/>
      <c r="I266" s="237"/>
      <c r="J266" s="35"/>
      <c r="K266" s="35"/>
      <c r="L266" s="38"/>
      <c r="M266" s="238"/>
      <c r="N266" s="239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241</v>
      </c>
      <c r="AU266" s="16" t="s">
        <v>82</v>
      </c>
    </row>
    <row r="267" spans="1:65" s="13" customFormat="1" ht="11.25">
      <c r="B267" s="203"/>
      <c r="C267" s="204"/>
      <c r="D267" s="205" t="s">
        <v>185</v>
      </c>
      <c r="E267" s="206" t="s">
        <v>1</v>
      </c>
      <c r="F267" s="207" t="s">
        <v>458</v>
      </c>
      <c r="G267" s="204"/>
      <c r="H267" s="208">
        <v>24.1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185</v>
      </c>
      <c r="AU267" s="214" t="s">
        <v>82</v>
      </c>
      <c r="AV267" s="13" t="s">
        <v>82</v>
      </c>
      <c r="AW267" s="13" t="s">
        <v>30</v>
      </c>
      <c r="AX267" s="13" t="s">
        <v>80</v>
      </c>
      <c r="AY267" s="214" t="s">
        <v>168</v>
      </c>
    </row>
    <row r="268" spans="1:65" s="2" customFormat="1" ht="24.2" customHeight="1">
      <c r="A268" s="33"/>
      <c r="B268" s="34"/>
      <c r="C268" s="190" t="s">
        <v>459</v>
      </c>
      <c r="D268" s="190" t="s">
        <v>170</v>
      </c>
      <c r="E268" s="191" t="s">
        <v>460</v>
      </c>
      <c r="F268" s="192" t="s">
        <v>461</v>
      </c>
      <c r="G268" s="193" t="s">
        <v>227</v>
      </c>
      <c r="H268" s="194">
        <v>240.18799999999999</v>
      </c>
      <c r="I268" s="195"/>
      <c r="J268" s="196">
        <f>ROUND(I268*H268,2)</f>
        <v>0</v>
      </c>
      <c r="K268" s="192" t="s">
        <v>174</v>
      </c>
      <c r="L268" s="38"/>
      <c r="M268" s="197" t="s">
        <v>1</v>
      </c>
      <c r="N268" s="198" t="s">
        <v>38</v>
      </c>
      <c r="O268" s="70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1" t="s">
        <v>175</v>
      </c>
      <c r="AT268" s="201" t="s">
        <v>170</v>
      </c>
      <c r="AU268" s="201" t="s">
        <v>82</v>
      </c>
      <c r="AY268" s="16" t="s">
        <v>168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6" t="s">
        <v>80</v>
      </c>
      <c r="BK268" s="202">
        <f>ROUND(I268*H268,2)</f>
        <v>0</v>
      </c>
      <c r="BL268" s="16" t="s">
        <v>175</v>
      </c>
      <c r="BM268" s="201" t="s">
        <v>462</v>
      </c>
    </row>
    <row r="269" spans="1:65" s="2" customFormat="1" ht="24.2" customHeight="1">
      <c r="A269" s="33"/>
      <c r="B269" s="34"/>
      <c r="C269" s="190" t="s">
        <v>463</v>
      </c>
      <c r="D269" s="190" t="s">
        <v>170</v>
      </c>
      <c r="E269" s="191" t="s">
        <v>464</v>
      </c>
      <c r="F269" s="192" t="s">
        <v>465</v>
      </c>
      <c r="G269" s="193" t="s">
        <v>227</v>
      </c>
      <c r="H269" s="194">
        <v>240.18799999999999</v>
      </c>
      <c r="I269" s="195"/>
      <c r="J269" s="196">
        <f>ROUND(I269*H269,2)</f>
        <v>0</v>
      </c>
      <c r="K269" s="192" t="s">
        <v>174</v>
      </c>
      <c r="L269" s="38"/>
      <c r="M269" s="240" t="s">
        <v>1</v>
      </c>
      <c r="N269" s="241" t="s">
        <v>38</v>
      </c>
      <c r="O269" s="24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1" t="s">
        <v>175</v>
      </c>
      <c r="AT269" s="201" t="s">
        <v>170</v>
      </c>
      <c r="AU269" s="201" t="s">
        <v>82</v>
      </c>
      <c r="AY269" s="16" t="s">
        <v>168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6" t="s">
        <v>80</v>
      </c>
      <c r="BK269" s="202">
        <f>ROUND(I269*H269,2)</f>
        <v>0</v>
      </c>
      <c r="BL269" s="16" t="s">
        <v>175</v>
      </c>
      <c r="BM269" s="201" t="s">
        <v>466</v>
      </c>
    </row>
    <row r="270" spans="1:65" s="2" customFormat="1" ht="6.95" customHeight="1">
      <c r="A270" s="33"/>
      <c r="B270" s="53"/>
      <c r="C270" s="54"/>
      <c r="D270" s="54"/>
      <c r="E270" s="54"/>
      <c r="F270" s="54"/>
      <c r="G270" s="54"/>
      <c r="H270" s="54"/>
      <c r="I270" s="54"/>
      <c r="J270" s="54"/>
      <c r="K270" s="54"/>
      <c r="L270" s="38"/>
      <c r="M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</row>
  </sheetData>
  <sheetProtection algorithmName="SHA-512" hashValue="bk6+Zx/XzMbuA+cy+RItCPosQqiTvR2PQThlSEdt91iW5SSvFO0Qbdwau/iROJYBCoXJMnOlHaPbNyJ8KOj37A==" saltValue="g+SB2JmqbC/Y11z6U+3h6JmD9Lyko5824ggNqmalO55fkCrP/K7oQ0cGZZEIaQ+6EPaNkQ2WIRuBVJEny/3m0A==" spinCount="100000" sheet="1" objects="1" scenarios="1" formatColumns="0" formatRows="0" autoFilter="0"/>
  <autoFilter ref="C128:K269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90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136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467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ROUND((SUM(BE125:BE139)),  2)</f>
        <v>0</v>
      </c>
      <c r="G35" s="33"/>
      <c r="H35" s="33"/>
      <c r="I35" s="129">
        <v>0.21</v>
      </c>
      <c r="J35" s="128">
        <f>ROUND(((SUM(BE125:BE139))*I35),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ROUND((SUM(BF125:BF139)),  2)</f>
        <v>0</v>
      </c>
      <c r="G36" s="33"/>
      <c r="H36" s="33"/>
      <c r="I36" s="129">
        <v>0.15</v>
      </c>
      <c r="J36" s="128">
        <f>ROUND(((SUM(BF125:BF139))*I36),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ROUND((SUM(BG125:BG139)),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ROUND((SUM(BH125:BH139)),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ROUND((SUM(BI125:BI139)),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136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2020/12/1.2/SO 01 - Vedlejší rozpočtové náklady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468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469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470</v>
      </c>
      <c r="E101" s="160"/>
      <c r="F101" s="160"/>
      <c r="G101" s="160"/>
      <c r="H101" s="160"/>
      <c r="I101" s="160"/>
      <c r="J101" s="161">
        <f>J132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471</v>
      </c>
      <c r="E102" s="160"/>
      <c r="F102" s="160"/>
      <c r="G102" s="160"/>
      <c r="H102" s="160"/>
      <c r="I102" s="160"/>
      <c r="J102" s="161">
        <f>J135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472</v>
      </c>
      <c r="E103" s="160"/>
      <c r="F103" s="160"/>
      <c r="G103" s="160"/>
      <c r="H103" s="160"/>
      <c r="I103" s="160"/>
      <c r="J103" s="161">
        <f>J138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136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2020/12/1.2/SO 01 - Vedlejší rozpočtové náklady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0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473</v>
      </c>
      <c r="F126" s="177" t="s">
        <v>89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P127+P132+P135+P138</f>
        <v>0</v>
      </c>
      <c r="Q126" s="182"/>
      <c r="R126" s="183">
        <f>R127+R132+R135+R138</f>
        <v>0</v>
      </c>
      <c r="S126" s="182"/>
      <c r="T126" s="184">
        <f>T127+T132+T135+T138</f>
        <v>0</v>
      </c>
      <c r="AR126" s="185" t="s">
        <v>194</v>
      </c>
      <c r="AT126" s="186" t="s">
        <v>72</v>
      </c>
      <c r="AU126" s="186" t="s">
        <v>73</v>
      </c>
      <c r="AY126" s="185" t="s">
        <v>168</v>
      </c>
      <c r="BK126" s="187">
        <f>BK127+BK132+BK135+BK138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474</v>
      </c>
      <c r="F127" s="188" t="s">
        <v>475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SUM(P128:P131)</f>
        <v>0</v>
      </c>
      <c r="Q127" s="182"/>
      <c r="R127" s="183">
        <f>SUM(R128:R131)</f>
        <v>0</v>
      </c>
      <c r="S127" s="182"/>
      <c r="T127" s="184">
        <f>SUM(T128:T131)</f>
        <v>0</v>
      </c>
      <c r="AR127" s="185" t="s">
        <v>194</v>
      </c>
      <c r="AT127" s="186" t="s">
        <v>72</v>
      </c>
      <c r="AU127" s="186" t="s">
        <v>80</v>
      </c>
      <c r="AY127" s="185" t="s">
        <v>168</v>
      </c>
      <c r="BK127" s="187">
        <f>SUM(BK128:BK131)</f>
        <v>0</v>
      </c>
    </row>
    <row r="128" spans="1:65" s="2" customFormat="1" ht="14.45" customHeight="1">
      <c r="A128" s="33"/>
      <c r="B128" s="34"/>
      <c r="C128" s="190" t="s">
        <v>80</v>
      </c>
      <c r="D128" s="190" t="s">
        <v>170</v>
      </c>
      <c r="E128" s="191" t="s">
        <v>476</v>
      </c>
      <c r="F128" s="192" t="s">
        <v>475</v>
      </c>
      <c r="G128" s="193" t="s">
        <v>477</v>
      </c>
      <c r="H128" s="194">
        <v>1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478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479</v>
      </c>
      <c r="F129" s="192" t="s">
        <v>480</v>
      </c>
      <c r="G129" s="193" t="s">
        <v>477</v>
      </c>
      <c r="H129" s="194">
        <v>1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481</v>
      </c>
    </row>
    <row r="130" spans="1:65" s="2" customFormat="1" ht="14.45" customHeight="1">
      <c r="A130" s="33"/>
      <c r="B130" s="34"/>
      <c r="C130" s="190" t="s">
        <v>180</v>
      </c>
      <c r="D130" s="190" t="s">
        <v>170</v>
      </c>
      <c r="E130" s="191" t="s">
        <v>482</v>
      </c>
      <c r="F130" s="192" t="s">
        <v>483</v>
      </c>
      <c r="G130" s="193" t="s">
        <v>477</v>
      </c>
      <c r="H130" s="194">
        <v>1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484</v>
      </c>
    </row>
    <row r="131" spans="1:65" s="2" customFormat="1" ht="14.45" customHeight="1">
      <c r="A131" s="33"/>
      <c r="B131" s="34"/>
      <c r="C131" s="190" t="s">
        <v>175</v>
      </c>
      <c r="D131" s="190" t="s">
        <v>170</v>
      </c>
      <c r="E131" s="191" t="s">
        <v>485</v>
      </c>
      <c r="F131" s="192" t="s">
        <v>486</v>
      </c>
      <c r="G131" s="193" t="s">
        <v>477</v>
      </c>
      <c r="H131" s="194">
        <v>1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487</v>
      </c>
    </row>
    <row r="132" spans="1:65" s="12" customFormat="1" ht="22.9" customHeight="1">
      <c r="B132" s="174"/>
      <c r="C132" s="175"/>
      <c r="D132" s="176" t="s">
        <v>72</v>
      </c>
      <c r="E132" s="188" t="s">
        <v>488</v>
      </c>
      <c r="F132" s="188" t="s">
        <v>489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SUM(P133:P134)</f>
        <v>0</v>
      </c>
      <c r="Q132" s="182"/>
      <c r="R132" s="183">
        <f>SUM(R133:R134)</f>
        <v>0</v>
      </c>
      <c r="S132" s="182"/>
      <c r="T132" s="184">
        <f>SUM(T133:T134)</f>
        <v>0</v>
      </c>
      <c r="AR132" s="185" t="s">
        <v>194</v>
      </c>
      <c r="AT132" s="186" t="s">
        <v>72</v>
      </c>
      <c r="AU132" s="186" t="s">
        <v>80</v>
      </c>
      <c r="AY132" s="185" t="s">
        <v>168</v>
      </c>
      <c r="BK132" s="187">
        <f>SUM(BK133:BK134)</f>
        <v>0</v>
      </c>
    </row>
    <row r="133" spans="1:65" s="2" customFormat="1" ht="14.45" customHeight="1">
      <c r="A133" s="33"/>
      <c r="B133" s="34"/>
      <c r="C133" s="190" t="s">
        <v>194</v>
      </c>
      <c r="D133" s="190" t="s">
        <v>170</v>
      </c>
      <c r="E133" s="191" t="s">
        <v>490</v>
      </c>
      <c r="F133" s="192" t="s">
        <v>491</v>
      </c>
      <c r="G133" s="193" t="s">
        <v>220</v>
      </c>
      <c r="H133" s="194">
        <v>32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492</v>
      </c>
    </row>
    <row r="134" spans="1:65" s="13" customFormat="1" ht="11.25">
      <c r="B134" s="203"/>
      <c r="C134" s="204"/>
      <c r="D134" s="205" t="s">
        <v>185</v>
      </c>
      <c r="E134" s="206" t="s">
        <v>1</v>
      </c>
      <c r="F134" s="207" t="s">
        <v>338</v>
      </c>
      <c r="G134" s="204"/>
      <c r="H134" s="208">
        <v>32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185</v>
      </c>
      <c r="AU134" s="214" t="s">
        <v>82</v>
      </c>
      <c r="AV134" s="13" t="s">
        <v>82</v>
      </c>
      <c r="AW134" s="13" t="s">
        <v>30</v>
      </c>
      <c r="AX134" s="13" t="s">
        <v>80</v>
      </c>
      <c r="AY134" s="214" t="s">
        <v>168</v>
      </c>
    </row>
    <row r="135" spans="1:65" s="12" customFormat="1" ht="22.9" customHeight="1">
      <c r="B135" s="174"/>
      <c r="C135" s="175"/>
      <c r="D135" s="176" t="s">
        <v>72</v>
      </c>
      <c r="E135" s="188" t="s">
        <v>493</v>
      </c>
      <c r="F135" s="188" t="s">
        <v>494</v>
      </c>
      <c r="G135" s="175"/>
      <c r="H135" s="175"/>
      <c r="I135" s="178"/>
      <c r="J135" s="189">
        <f>BK135</f>
        <v>0</v>
      </c>
      <c r="K135" s="175"/>
      <c r="L135" s="180"/>
      <c r="M135" s="181"/>
      <c r="N135" s="182"/>
      <c r="O135" s="182"/>
      <c r="P135" s="183">
        <f>SUM(P136:P137)</f>
        <v>0</v>
      </c>
      <c r="Q135" s="182"/>
      <c r="R135" s="183">
        <f>SUM(R136:R137)</f>
        <v>0</v>
      </c>
      <c r="S135" s="182"/>
      <c r="T135" s="184">
        <f>SUM(T136:T137)</f>
        <v>0</v>
      </c>
      <c r="AR135" s="185" t="s">
        <v>194</v>
      </c>
      <c r="AT135" s="186" t="s">
        <v>72</v>
      </c>
      <c r="AU135" s="186" t="s">
        <v>80</v>
      </c>
      <c r="AY135" s="185" t="s">
        <v>168</v>
      </c>
      <c r="BK135" s="187">
        <f>SUM(BK136:BK137)</f>
        <v>0</v>
      </c>
    </row>
    <row r="136" spans="1:65" s="2" customFormat="1" ht="14.45" customHeight="1">
      <c r="A136" s="33"/>
      <c r="B136" s="34"/>
      <c r="C136" s="190" t="s">
        <v>198</v>
      </c>
      <c r="D136" s="190" t="s">
        <v>170</v>
      </c>
      <c r="E136" s="191" t="s">
        <v>495</v>
      </c>
      <c r="F136" s="192" t="s">
        <v>494</v>
      </c>
      <c r="G136" s="193" t="s">
        <v>477</v>
      </c>
      <c r="H136" s="194">
        <v>1</v>
      </c>
      <c r="I136" s="195"/>
      <c r="J136" s="196">
        <f>ROUND(I136*H136,2)</f>
        <v>0</v>
      </c>
      <c r="K136" s="192" t="s">
        <v>174</v>
      </c>
      <c r="L136" s="38"/>
      <c r="M136" s="197" t="s">
        <v>1</v>
      </c>
      <c r="N136" s="198" t="s">
        <v>38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175</v>
      </c>
      <c r="AT136" s="201" t="s">
        <v>170</v>
      </c>
      <c r="AU136" s="201" t="s">
        <v>82</v>
      </c>
      <c r="AY136" s="16" t="s">
        <v>168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80</v>
      </c>
      <c r="BK136" s="202">
        <f>ROUND(I136*H136,2)</f>
        <v>0</v>
      </c>
      <c r="BL136" s="16" t="s">
        <v>175</v>
      </c>
      <c r="BM136" s="201" t="s">
        <v>496</v>
      </c>
    </row>
    <row r="137" spans="1:65" s="2" customFormat="1" ht="19.5">
      <c r="A137" s="33"/>
      <c r="B137" s="34"/>
      <c r="C137" s="35"/>
      <c r="D137" s="205" t="s">
        <v>241</v>
      </c>
      <c r="E137" s="35"/>
      <c r="F137" s="236" t="s">
        <v>497</v>
      </c>
      <c r="G137" s="35"/>
      <c r="H137" s="35"/>
      <c r="I137" s="237"/>
      <c r="J137" s="35"/>
      <c r="K137" s="35"/>
      <c r="L137" s="38"/>
      <c r="M137" s="238"/>
      <c r="N137" s="239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241</v>
      </c>
      <c r="AU137" s="16" t="s">
        <v>82</v>
      </c>
    </row>
    <row r="138" spans="1:65" s="12" customFormat="1" ht="22.9" customHeight="1">
      <c r="B138" s="174"/>
      <c r="C138" s="175"/>
      <c r="D138" s="176" t="s">
        <v>72</v>
      </c>
      <c r="E138" s="188" t="s">
        <v>498</v>
      </c>
      <c r="F138" s="188" t="s">
        <v>499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P139</f>
        <v>0</v>
      </c>
      <c r="Q138" s="182"/>
      <c r="R138" s="183">
        <f>R139</f>
        <v>0</v>
      </c>
      <c r="S138" s="182"/>
      <c r="T138" s="184">
        <f>T139</f>
        <v>0</v>
      </c>
      <c r="AR138" s="185" t="s">
        <v>194</v>
      </c>
      <c r="AT138" s="186" t="s">
        <v>72</v>
      </c>
      <c r="AU138" s="186" t="s">
        <v>80</v>
      </c>
      <c r="AY138" s="185" t="s">
        <v>168</v>
      </c>
      <c r="BK138" s="187">
        <f>BK139</f>
        <v>0</v>
      </c>
    </row>
    <row r="139" spans="1:65" s="2" customFormat="1" ht="14.45" customHeight="1">
      <c r="A139" s="33"/>
      <c r="B139" s="34"/>
      <c r="C139" s="190" t="s">
        <v>202</v>
      </c>
      <c r="D139" s="190" t="s">
        <v>170</v>
      </c>
      <c r="E139" s="191" t="s">
        <v>500</v>
      </c>
      <c r="F139" s="192" t="s">
        <v>501</v>
      </c>
      <c r="G139" s="193" t="s">
        <v>477</v>
      </c>
      <c r="H139" s="194">
        <v>1</v>
      </c>
      <c r="I139" s="195"/>
      <c r="J139" s="196">
        <f>ROUND(I139*H139,2)</f>
        <v>0</v>
      </c>
      <c r="K139" s="192" t="s">
        <v>174</v>
      </c>
      <c r="L139" s="38"/>
      <c r="M139" s="240" t="s">
        <v>1</v>
      </c>
      <c r="N139" s="241" t="s">
        <v>38</v>
      </c>
      <c r="O139" s="242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175</v>
      </c>
      <c r="AT139" s="201" t="s">
        <v>170</v>
      </c>
      <c r="AU139" s="201" t="s">
        <v>82</v>
      </c>
      <c r="AY139" s="16" t="s">
        <v>168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80</v>
      </c>
      <c r="BK139" s="202">
        <f>ROUND(I139*H139,2)</f>
        <v>0</v>
      </c>
      <c r="BL139" s="16" t="s">
        <v>175</v>
      </c>
      <c r="BM139" s="201" t="s">
        <v>502</v>
      </c>
    </row>
    <row r="140" spans="1:65" s="2" customFormat="1" ht="6.95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lTAzWpnQ6K8uO0ICcGeX/h4+8IEPfCiSOiBUylSMXdq+dJUR8OnGc141AUDrgrFw+7n1BBUDzf+T4xgM2fQkNg==" saltValue="E/r/j17Kg159AyaN6WdoAs1q8j+Rie8/Z6WiBFjoBMVh9LeB8wFRR2psxmcfi5DO6TPXg+X6vXJzAScTtuWtEA==" spinCount="100000" sheet="1" objects="1" scenarios="1" formatColumns="0" formatRows="0" autoFilter="0"/>
  <autoFilter ref="C124:K13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3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95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503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504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ROUND(J127,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ROUND((SUM(BE127:BE292)),  2)</f>
        <v>0</v>
      </c>
      <c r="G35" s="33"/>
      <c r="H35" s="33"/>
      <c r="I35" s="129">
        <v>0.21</v>
      </c>
      <c r="J35" s="128">
        <f>ROUND(((SUM(BE127:BE292))*I35),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ROUND((SUM(BF127:BF292)),  2)</f>
        <v>0</v>
      </c>
      <c r="G36" s="33"/>
      <c r="H36" s="33"/>
      <c r="I36" s="129">
        <v>0.15</v>
      </c>
      <c r="J36" s="128">
        <f>ROUND(((SUM(BF127:BF292))*I36),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ROUND((SUM(BG127:BG292)),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ROUND((SUM(BH127:BH292)),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ROUND((SUM(BI127:BI292)),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503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2020/12/2.1/SO 02 - Stavební část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J127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144</v>
      </c>
      <c r="E99" s="155"/>
      <c r="F99" s="155"/>
      <c r="G99" s="155"/>
      <c r="H99" s="155"/>
      <c r="I99" s="155"/>
      <c r="J99" s="156">
        <f>J128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145</v>
      </c>
      <c r="E100" s="160"/>
      <c r="F100" s="160"/>
      <c r="G100" s="160"/>
      <c r="H100" s="160"/>
      <c r="I100" s="160"/>
      <c r="J100" s="161">
        <f>J129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147</v>
      </c>
      <c r="E101" s="160"/>
      <c r="F101" s="160"/>
      <c r="G101" s="160"/>
      <c r="H101" s="160"/>
      <c r="I101" s="160"/>
      <c r="J101" s="161">
        <f>J145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150</v>
      </c>
      <c r="E102" s="160"/>
      <c r="F102" s="160"/>
      <c r="G102" s="160"/>
      <c r="H102" s="160"/>
      <c r="I102" s="160"/>
      <c r="J102" s="161">
        <f>J172</f>
        <v>0</v>
      </c>
      <c r="K102" s="103"/>
      <c r="L102" s="162"/>
    </row>
    <row r="103" spans="1:47" s="10" customFormat="1" ht="14.85" customHeight="1">
      <c r="B103" s="158"/>
      <c r="C103" s="103"/>
      <c r="D103" s="159" t="s">
        <v>505</v>
      </c>
      <c r="E103" s="160"/>
      <c r="F103" s="160"/>
      <c r="G103" s="160"/>
      <c r="H103" s="160"/>
      <c r="I103" s="160"/>
      <c r="J103" s="161">
        <f>J231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151</v>
      </c>
      <c r="E104" s="160"/>
      <c r="F104" s="160"/>
      <c r="G104" s="160"/>
      <c r="H104" s="160"/>
      <c r="I104" s="160"/>
      <c r="J104" s="161">
        <f>J281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152</v>
      </c>
      <c r="E105" s="160"/>
      <c r="F105" s="160"/>
      <c r="G105" s="160"/>
      <c r="H105" s="160"/>
      <c r="I105" s="160"/>
      <c r="J105" s="161">
        <f>J287</f>
        <v>0</v>
      </c>
      <c r="K105" s="103"/>
      <c r="L105" s="162"/>
    </row>
    <row r="106" spans="1:47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153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5"/>
      <c r="D115" s="35"/>
      <c r="E115" s="297" t="str">
        <f>E7</f>
        <v>Oprava mostních objektů na trati Litoměřice - Česká Lípa</v>
      </c>
      <c r="F115" s="298"/>
      <c r="G115" s="298"/>
      <c r="H115" s="298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0"/>
      <c r="C116" s="28" t="s">
        <v>135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3" s="2" customFormat="1" ht="16.5" customHeight="1">
      <c r="A117" s="33"/>
      <c r="B117" s="34"/>
      <c r="C117" s="35"/>
      <c r="D117" s="35"/>
      <c r="E117" s="297" t="s">
        <v>503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137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50" t="str">
        <f>E11</f>
        <v>2020/12/2.1/SO 02 - Stavební část</v>
      </c>
      <c r="F119" s="299"/>
      <c r="G119" s="299"/>
      <c r="H119" s="299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F14</f>
        <v xml:space="preserve"> </v>
      </c>
      <c r="G121" s="35"/>
      <c r="H121" s="35"/>
      <c r="I121" s="28" t="s">
        <v>22</v>
      </c>
      <c r="J121" s="65" t="str">
        <f>IF(J14="","",J14)</f>
        <v>14. 7. 2020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24</v>
      </c>
      <c r="D123" s="35"/>
      <c r="E123" s="35"/>
      <c r="F123" s="26" t="str">
        <f>E17</f>
        <v xml:space="preserve"> </v>
      </c>
      <c r="G123" s="35"/>
      <c r="H123" s="35"/>
      <c r="I123" s="28" t="s">
        <v>29</v>
      </c>
      <c r="J123" s="31" t="str">
        <f>E23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27</v>
      </c>
      <c r="D124" s="35"/>
      <c r="E124" s="35"/>
      <c r="F124" s="26" t="str">
        <f>IF(E20="","",E20)</f>
        <v>Vyplň údaj</v>
      </c>
      <c r="G124" s="35"/>
      <c r="H124" s="35"/>
      <c r="I124" s="28" t="s">
        <v>31</v>
      </c>
      <c r="J124" s="31" t="str">
        <f>E26</f>
        <v xml:space="preserve"> 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63"/>
      <c r="B126" s="164"/>
      <c r="C126" s="165" t="s">
        <v>154</v>
      </c>
      <c r="D126" s="166" t="s">
        <v>58</v>
      </c>
      <c r="E126" s="166" t="s">
        <v>54</v>
      </c>
      <c r="F126" s="166" t="s">
        <v>55</v>
      </c>
      <c r="G126" s="166" t="s">
        <v>155</v>
      </c>
      <c r="H126" s="166" t="s">
        <v>156</v>
      </c>
      <c r="I126" s="166" t="s">
        <v>157</v>
      </c>
      <c r="J126" s="166" t="s">
        <v>141</v>
      </c>
      <c r="K126" s="167" t="s">
        <v>158</v>
      </c>
      <c r="L126" s="168"/>
      <c r="M126" s="74" t="s">
        <v>1</v>
      </c>
      <c r="N126" s="75" t="s">
        <v>37</v>
      </c>
      <c r="O126" s="75" t="s">
        <v>159</v>
      </c>
      <c r="P126" s="75" t="s">
        <v>160</v>
      </c>
      <c r="Q126" s="75" t="s">
        <v>161</v>
      </c>
      <c r="R126" s="75" t="s">
        <v>162</v>
      </c>
      <c r="S126" s="75" t="s">
        <v>163</v>
      </c>
      <c r="T126" s="76" t="s">
        <v>164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pans="1:63" s="2" customFormat="1" ht="22.9" customHeight="1">
      <c r="A127" s="33"/>
      <c r="B127" s="34"/>
      <c r="C127" s="81" t="s">
        <v>165</v>
      </c>
      <c r="D127" s="35"/>
      <c r="E127" s="35"/>
      <c r="F127" s="35"/>
      <c r="G127" s="35"/>
      <c r="H127" s="35"/>
      <c r="I127" s="35"/>
      <c r="J127" s="169">
        <f>BK127</f>
        <v>0</v>
      </c>
      <c r="K127" s="35"/>
      <c r="L127" s="38"/>
      <c r="M127" s="77"/>
      <c r="N127" s="170"/>
      <c r="O127" s="78"/>
      <c r="P127" s="171">
        <f>P128</f>
        <v>0</v>
      </c>
      <c r="Q127" s="78"/>
      <c r="R127" s="171">
        <f>R128</f>
        <v>89.314845817600002</v>
      </c>
      <c r="S127" s="78"/>
      <c r="T127" s="172">
        <f>T128</f>
        <v>118.90098260000001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72</v>
      </c>
      <c r="AU127" s="16" t="s">
        <v>143</v>
      </c>
      <c r="BK127" s="173">
        <f>BK128</f>
        <v>0</v>
      </c>
    </row>
    <row r="128" spans="1:63" s="12" customFormat="1" ht="25.9" customHeight="1">
      <c r="B128" s="174"/>
      <c r="C128" s="175"/>
      <c r="D128" s="176" t="s">
        <v>72</v>
      </c>
      <c r="E128" s="177" t="s">
        <v>166</v>
      </c>
      <c r="F128" s="177" t="s">
        <v>167</v>
      </c>
      <c r="G128" s="175"/>
      <c r="H128" s="175"/>
      <c r="I128" s="178"/>
      <c r="J128" s="179">
        <f>BK128</f>
        <v>0</v>
      </c>
      <c r="K128" s="175"/>
      <c r="L128" s="180"/>
      <c r="M128" s="181"/>
      <c r="N128" s="182"/>
      <c r="O128" s="182"/>
      <c r="P128" s="183">
        <f>P129+P145+P172+P281+P287</f>
        <v>0</v>
      </c>
      <c r="Q128" s="182"/>
      <c r="R128" s="183">
        <f>R129+R145+R172+R281+R287</f>
        <v>89.314845817600002</v>
      </c>
      <c r="S128" s="182"/>
      <c r="T128" s="184">
        <f>T129+T145+T172+T281+T287</f>
        <v>118.90098260000001</v>
      </c>
      <c r="AR128" s="185" t="s">
        <v>80</v>
      </c>
      <c r="AT128" s="186" t="s">
        <v>72</v>
      </c>
      <c r="AU128" s="186" t="s">
        <v>73</v>
      </c>
      <c r="AY128" s="185" t="s">
        <v>168</v>
      </c>
      <c r="BK128" s="187">
        <f>BK129+BK145+BK172+BK281+BK287</f>
        <v>0</v>
      </c>
    </row>
    <row r="129" spans="1:65" s="12" customFormat="1" ht="22.9" customHeight="1">
      <c r="B129" s="174"/>
      <c r="C129" s="175"/>
      <c r="D129" s="176" t="s">
        <v>72</v>
      </c>
      <c r="E129" s="188" t="s">
        <v>80</v>
      </c>
      <c r="F129" s="188" t="s">
        <v>169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SUM(P130:P144)</f>
        <v>0</v>
      </c>
      <c r="Q129" s="182"/>
      <c r="R129" s="183">
        <f>SUM(R130:R144)</f>
        <v>6.2059200000000002E-2</v>
      </c>
      <c r="S129" s="182"/>
      <c r="T129" s="184">
        <f>SUM(T130:T144)</f>
        <v>16.847999999999999</v>
      </c>
      <c r="AR129" s="185" t="s">
        <v>80</v>
      </c>
      <c r="AT129" s="186" t="s">
        <v>72</v>
      </c>
      <c r="AU129" s="186" t="s">
        <v>80</v>
      </c>
      <c r="AY129" s="185" t="s">
        <v>168</v>
      </c>
      <c r="BK129" s="187">
        <f>SUM(BK130:BK144)</f>
        <v>0</v>
      </c>
    </row>
    <row r="130" spans="1:65" s="2" customFormat="1" ht="24.2" customHeight="1">
      <c r="A130" s="33"/>
      <c r="B130" s="34"/>
      <c r="C130" s="190" t="s">
        <v>80</v>
      </c>
      <c r="D130" s="190" t="s">
        <v>170</v>
      </c>
      <c r="E130" s="191" t="s">
        <v>171</v>
      </c>
      <c r="F130" s="192" t="s">
        <v>172</v>
      </c>
      <c r="G130" s="193" t="s">
        <v>173</v>
      </c>
      <c r="H130" s="194">
        <v>600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506</v>
      </c>
    </row>
    <row r="131" spans="1:65" s="2" customFormat="1" ht="14.45" customHeight="1">
      <c r="A131" s="33"/>
      <c r="B131" s="34"/>
      <c r="C131" s="190" t="s">
        <v>82</v>
      </c>
      <c r="D131" s="190" t="s">
        <v>170</v>
      </c>
      <c r="E131" s="191" t="s">
        <v>177</v>
      </c>
      <c r="F131" s="192" t="s">
        <v>178</v>
      </c>
      <c r="G131" s="193" t="s">
        <v>173</v>
      </c>
      <c r="H131" s="194">
        <v>600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507</v>
      </c>
    </row>
    <row r="132" spans="1:65" s="2" customFormat="1" ht="37.9" customHeight="1">
      <c r="A132" s="33"/>
      <c r="B132" s="34"/>
      <c r="C132" s="190" t="s">
        <v>180</v>
      </c>
      <c r="D132" s="190" t="s">
        <v>170</v>
      </c>
      <c r="E132" s="191" t="s">
        <v>181</v>
      </c>
      <c r="F132" s="192" t="s">
        <v>182</v>
      </c>
      <c r="G132" s="193" t="s">
        <v>183</v>
      </c>
      <c r="H132" s="194">
        <v>5</v>
      </c>
      <c r="I132" s="195"/>
      <c r="J132" s="196">
        <f>ROUND(I132*H132,2)</f>
        <v>0</v>
      </c>
      <c r="K132" s="192" t="s">
        <v>174</v>
      </c>
      <c r="L132" s="38"/>
      <c r="M132" s="197" t="s">
        <v>1</v>
      </c>
      <c r="N132" s="198" t="s">
        <v>38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175</v>
      </c>
      <c r="AT132" s="201" t="s">
        <v>170</v>
      </c>
      <c r="AU132" s="201" t="s">
        <v>82</v>
      </c>
      <c r="AY132" s="16" t="s">
        <v>168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80</v>
      </c>
      <c r="BK132" s="202">
        <f>ROUND(I132*H132,2)</f>
        <v>0</v>
      </c>
      <c r="BL132" s="16" t="s">
        <v>175</v>
      </c>
      <c r="BM132" s="201" t="s">
        <v>508</v>
      </c>
    </row>
    <row r="133" spans="1:65" s="13" customFormat="1" ht="11.25">
      <c r="B133" s="203"/>
      <c r="C133" s="204"/>
      <c r="D133" s="205" t="s">
        <v>185</v>
      </c>
      <c r="E133" s="206" t="s">
        <v>1</v>
      </c>
      <c r="F133" s="207" t="s">
        <v>187</v>
      </c>
      <c r="G133" s="204"/>
      <c r="H133" s="208">
        <v>5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185</v>
      </c>
      <c r="AU133" s="214" t="s">
        <v>82</v>
      </c>
      <c r="AV133" s="13" t="s">
        <v>82</v>
      </c>
      <c r="AW133" s="13" t="s">
        <v>30</v>
      </c>
      <c r="AX133" s="13" t="s">
        <v>73</v>
      </c>
      <c r="AY133" s="214" t="s">
        <v>168</v>
      </c>
    </row>
    <row r="134" spans="1:65" s="14" customFormat="1" ht="11.25">
      <c r="B134" s="215"/>
      <c r="C134" s="216"/>
      <c r="D134" s="205" t="s">
        <v>185</v>
      </c>
      <c r="E134" s="217" t="s">
        <v>1</v>
      </c>
      <c r="F134" s="218" t="s">
        <v>189</v>
      </c>
      <c r="G134" s="216"/>
      <c r="H134" s="219">
        <v>5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185</v>
      </c>
      <c r="AU134" s="225" t="s">
        <v>82</v>
      </c>
      <c r="AV134" s="14" t="s">
        <v>175</v>
      </c>
      <c r="AW134" s="14" t="s">
        <v>30</v>
      </c>
      <c r="AX134" s="14" t="s">
        <v>80</v>
      </c>
      <c r="AY134" s="225" t="s">
        <v>168</v>
      </c>
    </row>
    <row r="135" spans="1:65" s="2" customFormat="1" ht="14.45" customHeight="1">
      <c r="A135" s="33"/>
      <c r="B135" s="34"/>
      <c r="C135" s="190" t="s">
        <v>175</v>
      </c>
      <c r="D135" s="190" t="s">
        <v>170</v>
      </c>
      <c r="E135" s="191" t="s">
        <v>190</v>
      </c>
      <c r="F135" s="192" t="s">
        <v>191</v>
      </c>
      <c r="G135" s="193" t="s">
        <v>173</v>
      </c>
      <c r="H135" s="194">
        <v>10</v>
      </c>
      <c r="I135" s="195"/>
      <c r="J135" s="196">
        <f>ROUND(I135*H135,2)</f>
        <v>0</v>
      </c>
      <c r="K135" s="192" t="s">
        <v>174</v>
      </c>
      <c r="L135" s="38"/>
      <c r="M135" s="197" t="s">
        <v>1</v>
      </c>
      <c r="N135" s="198" t="s">
        <v>38</v>
      </c>
      <c r="O135" s="70"/>
      <c r="P135" s="199">
        <f>O135*H135</f>
        <v>0</v>
      </c>
      <c r="Q135" s="199">
        <v>6.2059200000000002E-3</v>
      </c>
      <c r="R135" s="199">
        <f>Q135*H135</f>
        <v>6.2059200000000002E-2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175</v>
      </c>
      <c r="AT135" s="201" t="s">
        <v>170</v>
      </c>
      <c r="AU135" s="201" t="s">
        <v>82</v>
      </c>
      <c r="AY135" s="16" t="s">
        <v>168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80</v>
      </c>
      <c r="BK135" s="202">
        <f>ROUND(I135*H135,2)</f>
        <v>0</v>
      </c>
      <c r="BL135" s="16" t="s">
        <v>175</v>
      </c>
      <c r="BM135" s="201" t="s">
        <v>509</v>
      </c>
    </row>
    <row r="136" spans="1:65" s="13" customFormat="1" ht="11.25">
      <c r="B136" s="203"/>
      <c r="C136" s="204"/>
      <c r="D136" s="205" t="s">
        <v>185</v>
      </c>
      <c r="E136" s="206" t="s">
        <v>1</v>
      </c>
      <c r="F136" s="207" t="s">
        <v>193</v>
      </c>
      <c r="G136" s="204"/>
      <c r="H136" s="208">
        <v>10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185</v>
      </c>
      <c r="AU136" s="214" t="s">
        <v>82</v>
      </c>
      <c r="AV136" s="13" t="s">
        <v>82</v>
      </c>
      <c r="AW136" s="13" t="s">
        <v>30</v>
      </c>
      <c r="AX136" s="13" t="s">
        <v>80</v>
      </c>
      <c r="AY136" s="214" t="s">
        <v>168</v>
      </c>
    </row>
    <row r="137" spans="1:65" s="2" customFormat="1" ht="24.2" customHeight="1">
      <c r="A137" s="33"/>
      <c r="B137" s="34"/>
      <c r="C137" s="190" t="s">
        <v>194</v>
      </c>
      <c r="D137" s="190" t="s">
        <v>170</v>
      </c>
      <c r="E137" s="191" t="s">
        <v>195</v>
      </c>
      <c r="F137" s="192" t="s">
        <v>196</v>
      </c>
      <c r="G137" s="193" t="s">
        <v>173</v>
      </c>
      <c r="H137" s="194">
        <v>10</v>
      </c>
      <c r="I137" s="195"/>
      <c r="J137" s="196">
        <f>ROUND(I137*H137,2)</f>
        <v>0</v>
      </c>
      <c r="K137" s="192" t="s">
        <v>174</v>
      </c>
      <c r="L137" s="38"/>
      <c r="M137" s="197" t="s">
        <v>1</v>
      </c>
      <c r="N137" s="198" t="s">
        <v>38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175</v>
      </c>
      <c r="AT137" s="201" t="s">
        <v>170</v>
      </c>
      <c r="AU137" s="201" t="s">
        <v>82</v>
      </c>
      <c r="AY137" s="16" t="s">
        <v>168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80</v>
      </c>
      <c r="BK137" s="202">
        <f>ROUND(I137*H137,2)</f>
        <v>0</v>
      </c>
      <c r="BL137" s="16" t="s">
        <v>175</v>
      </c>
      <c r="BM137" s="201" t="s">
        <v>510</v>
      </c>
    </row>
    <row r="138" spans="1:65" s="2" customFormat="1" ht="24.2" customHeight="1">
      <c r="A138" s="33"/>
      <c r="B138" s="34"/>
      <c r="C138" s="190" t="s">
        <v>198</v>
      </c>
      <c r="D138" s="190" t="s">
        <v>170</v>
      </c>
      <c r="E138" s="191" t="s">
        <v>199</v>
      </c>
      <c r="F138" s="192" t="s">
        <v>200</v>
      </c>
      <c r="G138" s="193" t="s">
        <v>183</v>
      </c>
      <c r="H138" s="194">
        <v>24.3</v>
      </c>
      <c r="I138" s="195"/>
      <c r="J138" s="196">
        <f>ROUND(I138*H138,2)</f>
        <v>0</v>
      </c>
      <c r="K138" s="192" t="s">
        <v>174</v>
      </c>
      <c r="L138" s="38"/>
      <c r="M138" s="197" t="s">
        <v>1</v>
      </c>
      <c r="N138" s="198" t="s">
        <v>38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511</v>
      </c>
    </row>
    <row r="139" spans="1:65" s="13" customFormat="1" ht="11.25">
      <c r="B139" s="203"/>
      <c r="C139" s="204"/>
      <c r="D139" s="205" t="s">
        <v>185</v>
      </c>
      <c r="E139" s="206" t="s">
        <v>1</v>
      </c>
      <c r="F139" s="207" t="s">
        <v>512</v>
      </c>
      <c r="G139" s="204"/>
      <c r="H139" s="208">
        <v>24.3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185</v>
      </c>
      <c r="AU139" s="214" t="s">
        <v>82</v>
      </c>
      <c r="AV139" s="13" t="s">
        <v>82</v>
      </c>
      <c r="AW139" s="13" t="s">
        <v>30</v>
      </c>
      <c r="AX139" s="13" t="s">
        <v>80</v>
      </c>
      <c r="AY139" s="214" t="s">
        <v>168</v>
      </c>
    </row>
    <row r="140" spans="1:65" s="2" customFormat="1" ht="24.2" customHeight="1">
      <c r="A140" s="33"/>
      <c r="B140" s="34"/>
      <c r="C140" s="190" t="s">
        <v>202</v>
      </c>
      <c r="D140" s="190" t="s">
        <v>170</v>
      </c>
      <c r="E140" s="191" t="s">
        <v>203</v>
      </c>
      <c r="F140" s="192" t="s">
        <v>204</v>
      </c>
      <c r="G140" s="193" t="s">
        <v>173</v>
      </c>
      <c r="H140" s="194">
        <v>121.5</v>
      </c>
      <c r="I140" s="195"/>
      <c r="J140" s="196">
        <f>ROUND(I140*H140,2)</f>
        <v>0</v>
      </c>
      <c r="K140" s="192" t="s">
        <v>174</v>
      </c>
      <c r="L140" s="38"/>
      <c r="M140" s="197" t="s">
        <v>1</v>
      </c>
      <c r="N140" s="198" t="s">
        <v>38</v>
      </c>
      <c r="O140" s="7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1" t="s">
        <v>175</v>
      </c>
      <c r="AT140" s="201" t="s">
        <v>170</v>
      </c>
      <c r="AU140" s="201" t="s">
        <v>82</v>
      </c>
      <c r="AY140" s="16" t="s">
        <v>168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6" t="s">
        <v>80</v>
      </c>
      <c r="BK140" s="202">
        <f>ROUND(I140*H140,2)</f>
        <v>0</v>
      </c>
      <c r="BL140" s="16" t="s">
        <v>175</v>
      </c>
      <c r="BM140" s="201" t="s">
        <v>513</v>
      </c>
    </row>
    <row r="141" spans="1:65" s="13" customFormat="1" ht="11.25">
      <c r="B141" s="203"/>
      <c r="C141" s="204"/>
      <c r="D141" s="205" t="s">
        <v>185</v>
      </c>
      <c r="E141" s="206" t="s">
        <v>1</v>
      </c>
      <c r="F141" s="207" t="s">
        <v>514</v>
      </c>
      <c r="G141" s="204"/>
      <c r="H141" s="208">
        <v>121.5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185</v>
      </c>
      <c r="AU141" s="214" t="s">
        <v>82</v>
      </c>
      <c r="AV141" s="13" t="s">
        <v>82</v>
      </c>
      <c r="AW141" s="13" t="s">
        <v>30</v>
      </c>
      <c r="AX141" s="13" t="s">
        <v>80</v>
      </c>
      <c r="AY141" s="214" t="s">
        <v>168</v>
      </c>
    </row>
    <row r="142" spans="1:65" s="2" customFormat="1" ht="24.2" customHeight="1">
      <c r="A142" s="33"/>
      <c r="B142" s="34"/>
      <c r="C142" s="190" t="s">
        <v>207</v>
      </c>
      <c r="D142" s="190" t="s">
        <v>170</v>
      </c>
      <c r="E142" s="191" t="s">
        <v>208</v>
      </c>
      <c r="F142" s="192" t="s">
        <v>209</v>
      </c>
      <c r="G142" s="193" t="s">
        <v>173</v>
      </c>
      <c r="H142" s="194">
        <v>121.5</v>
      </c>
      <c r="I142" s="195"/>
      <c r="J142" s="196">
        <f>ROUND(I142*H142,2)</f>
        <v>0</v>
      </c>
      <c r="K142" s="192" t="s">
        <v>174</v>
      </c>
      <c r="L142" s="38"/>
      <c r="M142" s="197" t="s">
        <v>1</v>
      </c>
      <c r="N142" s="198" t="s">
        <v>38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175</v>
      </c>
      <c r="AT142" s="201" t="s">
        <v>170</v>
      </c>
      <c r="AU142" s="201" t="s">
        <v>82</v>
      </c>
      <c r="AY142" s="16" t="s">
        <v>168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80</v>
      </c>
      <c r="BK142" s="202">
        <f>ROUND(I142*H142,2)</f>
        <v>0</v>
      </c>
      <c r="BL142" s="16" t="s">
        <v>175</v>
      </c>
      <c r="BM142" s="201" t="s">
        <v>515</v>
      </c>
    </row>
    <row r="143" spans="1:65" s="2" customFormat="1" ht="24.2" customHeight="1">
      <c r="A143" s="33"/>
      <c r="B143" s="34"/>
      <c r="C143" s="190" t="s">
        <v>211</v>
      </c>
      <c r="D143" s="190" t="s">
        <v>170</v>
      </c>
      <c r="E143" s="191" t="s">
        <v>212</v>
      </c>
      <c r="F143" s="192" t="s">
        <v>213</v>
      </c>
      <c r="G143" s="193" t="s">
        <v>183</v>
      </c>
      <c r="H143" s="194">
        <v>9.36</v>
      </c>
      <c r="I143" s="195"/>
      <c r="J143" s="196">
        <f>ROUND(I143*H143,2)</f>
        <v>0</v>
      </c>
      <c r="K143" s="192" t="s">
        <v>174</v>
      </c>
      <c r="L143" s="38"/>
      <c r="M143" s="197" t="s">
        <v>1</v>
      </c>
      <c r="N143" s="198" t="s">
        <v>38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1.8</v>
      </c>
      <c r="T143" s="200">
        <f>S143*H143</f>
        <v>16.847999999999999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175</v>
      </c>
      <c r="AT143" s="201" t="s">
        <v>170</v>
      </c>
      <c r="AU143" s="201" t="s">
        <v>82</v>
      </c>
      <c r="AY143" s="16" t="s">
        <v>168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80</v>
      </c>
      <c r="BK143" s="202">
        <f>ROUND(I143*H143,2)</f>
        <v>0</v>
      </c>
      <c r="BL143" s="16" t="s">
        <v>175</v>
      </c>
      <c r="BM143" s="201" t="s">
        <v>516</v>
      </c>
    </row>
    <row r="144" spans="1:65" s="13" customFormat="1" ht="11.25">
      <c r="B144" s="203"/>
      <c r="C144" s="204"/>
      <c r="D144" s="205" t="s">
        <v>185</v>
      </c>
      <c r="E144" s="206" t="s">
        <v>1</v>
      </c>
      <c r="F144" s="207" t="s">
        <v>517</v>
      </c>
      <c r="G144" s="204"/>
      <c r="H144" s="208">
        <v>9.36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185</v>
      </c>
      <c r="AU144" s="214" t="s">
        <v>82</v>
      </c>
      <c r="AV144" s="13" t="s">
        <v>82</v>
      </c>
      <c r="AW144" s="13" t="s">
        <v>30</v>
      </c>
      <c r="AX144" s="13" t="s">
        <v>80</v>
      </c>
      <c r="AY144" s="214" t="s">
        <v>168</v>
      </c>
    </row>
    <row r="145" spans="1:65" s="12" customFormat="1" ht="22.9" customHeight="1">
      <c r="B145" s="174"/>
      <c r="C145" s="175"/>
      <c r="D145" s="176" t="s">
        <v>72</v>
      </c>
      <c r="E145" s="188" t="s">
        <v>180</v>
      </c>
      <c r="F145" s="188" t="s">
        <v>245</v>
      </c>
      <c r="G145" s="175"/>
      <c r="H145" s="175"/>
      <c r="I145" s="178"/>
      <c r="J145" s="189">
        <f>BK145</f>
        <v>0</v>
      </c>
      <c r="K145" s="175"/>
      <c r="L145" s="180"/>
      <c r="M145" s="181"/>
      <c r="N145" s="182"/>
      <c r="O145" s="182"/>
      <c r="P145" s="183">
        <f>SUM(P146:P171)</f>
        <v>0</v>
      </c>
      <c r="Q145" s="182"/>
      <c r="R145" s="183">
        <f>SUM(R146:R171)</f>
        <v>27.2274407536</v>
      </c>
      <c r="S145" s="182"/>
      <c r="T145" s="184">
        <f>SUM(T146:T171)</f>
        <v>0</v>
      </c>
      <c r="AR145" s="185" t="s">
        <v>80</v>
      </c>
      <c r="AT145" s="186" t="s">
        <v>72</v>
      </c>
      <c r="AU145" s="186" t="s">
        <v>80</v>
      </c>
      <c r="AY145" s="185" t="s">
        <v>168</v>
      </c>
      <c r="BK145" s="187">
        <f>SUM(BK146:BK171)</f>
        <v>0</v>
      </c>
    </row>
    <row r="146" spans="1:65" s="2" customFormat="1" ht="24.2" customHeight="1">
      <c r="A146" s="33"/>
      <c r="B146" s="34"/>
      <c r="C146" s="190" t="s">
        <v>217</v>
      </c>
      <c r="D146" s="190" t="s">
        <v>170</v>
      </c>
      <c r="E146" s="191" t="s">
        <v>247</v>
      </c>
      <c r="F146" s="192" t="s">
        <v>248</v>
      </c>
      <c r="G146" s="193" t="s">
        <v>249</v>
      </c>
      <c r="H146" s="194">
        <v>94.4</v>
      </c>
      <c r="I146" s="195"/>
      <c r="J146" s="196">
        <f>ROUND(I146*H146,2)</f>
        <v>0</v>
      </c>
      <c r="K146" s="192" t="s">
        <v>174</v>
      </c>
      <c r="L146" s="38"/>
      <c r="M146" s="197" t="s">
        <v>1</v>
      </c>
      <c r="N146" s="198" t="s">
        <v>38</v>
      </c>
      <c r="O146" s="70"/>
      <c r="P146" s="199">
        <f>O146*H146</f>
        <v>0</v>
      </c>
      <c r="Q146" s="199">
        <v>1.1868E-3</v>
      </c>
      <c r="R146" s="199">
        <f>Q146*H146</f>
        <v>0.11203392000000001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175</v>
      </c>
      <c r="AT146" s="201" t="s">
        <v>170</v>
      </c>
      <c r="AU146" s="201" t="s">
        <v>82</v>
      </c>
      <c r="AY146" s="16" t="s">
        <v>168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80</v>
      </c>
      <c r="BK146" s="202">
        <f>ROUND(I146*H146,2)</f>
        <v>0</v>
      </c>
      <c r="BL146" s="16" t="s">
        <v>175</v>
      </c>
      <c r="BM146" s="201" t="s">
        <v>518</v>
      </c>
    </row>
    <row r="147" spans="1:65" s="2" customFormat="1" ht="19.5">
      <c r="A147" s="33"/>
      <c r="B147" s="34"/>
      <c r="C147" s="35"/>
      <c r="D147" s="205" t="s">
        <v>241</v>
      </c>
      <c r="E147" s="35"/>
      <c r="F147" s="236" t="s">
        <v>251</v>
      </c>
      <c r="G147" s="35"/>
      <c r="H147" s="35"/>
      <c r="I147" s="237"/>
      <c r="J147" s="35"/>
      <c r="K147" s="35"/>
      <c r="L147" s="38"/>
      <c r="M147" s="238"/>
      <c r="N147" s="239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241</v>
      </c>
      <c r="AU147" s="16" t="s">
        <v>82</v>
      </c>
    </row>
    <row r="148" spans="1:65" s="13" customFormat="1" ht="11.25">
      <c r="B148" s="203"/>
      <c r="C148" s="204"/>
      <c r="D148" s="205" t="s">
        <v>185</v>
      </c>
      <c r="E148" s="206" t="s">
        <v>1</v>
      </c>
      <c r="F148" s="207" t="s">
        <v>519</v>
      </c>
      <c r="G148" s="204"/>
      <c r="H148" s="208">
        <v>32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185</v>
      </c>
      <c r="AU148" s="214" t="s">
        <v>82</v>
      </c>
      <c r="AV148" s="13" t="s">
        <v>82</v>
      </c>
      <c r="AW148" s="13" t="s">
        <v>30</v>
      </c>
      <c r="AX148" s="13" t="s">
        <v>73</v>
      </c>
      <c r="AY148" s="214" t="s">
        <v>168</v>
      </c>
    </row>
    <row r="149" spans="1:65" s="13" customFormat="1" ht="11.25">
      <c r="B149" s="203"/>
      <c r="C149" s="204"/>
      <c r="D149" s="205" t="s">
        <v>185</v>
      </c>
      <c r="E149" s="206" t="s">
        <v>1</v>
      </c>
      <c r="F149" s="207" t="s">
        <v>520</v>
      </c>
      <c r="G149" s="204"/>
      <c r="H149" s="208">
        <v>62.4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185</v>
      </c>
      <c r="AU149" s="214" t="s">
        <v>82</v>
      </c>
      <c r="AV149" s="13" t="s">
        <v>82</v>
      </c>
      <c r="AW149" s="13" t="s">
        <v>30</v>
      </c>
      <c r="AX149" s="13" t="s">
        <v>73</v>
      </c>
      <c r="AY149" s="214" t="s">
        <v>168</v>
      </c>
    </row>
    <row r="150" spans="1:65" s="14" customFormat="1" ht="11.25">
      <c r="B150" s="215"/>
      <c r="C150" s="216"/>
      <c r="D150" s="205" t="s">
        <v>185</v>
      </c>
      <c r="E150" s="217" t="s">
        <v>1</v>
      </c>
      <c r="F150" s="218" t="s">
        <v>189</v>
      </c>
      <c r="G150" s="216"/>
      <c r="H150" s="219">
        <v>94.4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185</v>
      </c>
      <c r="AU150" s="225" t="s">
        <v>82</v>
      </c>
      <c r="AV150" s="14" t="s">
        <v>175</v>
      </c>
      <c r="AW150" s="14" t="s">
        <v>30</v>
      </c>
      <c r="AX150" s="14" t="s">
        <v>80</v>
      </c>
      <c r="AY150" s="225" t="s">
        <v>168</v>
      </c>
    </row>
    <row r="151" spans="1:65" s="2" customFormat="1" ht="24.2" customHeight="1">
      <c r="A151" s="33"/>
      <c r="B151" s="34"/>
      <c r="C151" s="226" t="s">
        <v>223</v>
      </c>
      <c r="D151" s="226" t="s">
        <v>224</v>
      </c>
      <c r="E151" s="227" t="s">
        <v>253</v>
      </c>
      <c r="F151" s="228" t="s">
        <v>254</v>
      </c>
      <c r="G151" s="229" t="s">
        <v>227</v>
      </c>
      <c r="H151" s="230">
        <v>0.254</v>
      </c>
      <c r="I151" s="231"/>
      <c r="J151" s="232">
        <f>ROUND(I151*H151,2)</f>
        <v>0</v>
      </c>
      <c r="K151" s="228" t="s">
        <v>174</v>
      </c>
      <c r="L151" s="233"/>
      <c r="M151" s="234" t="s">
        <v>1</v>
      </c>
      <c r="N151" s="235" t="s">
        <v>38</v>
      </c>
      <c r="O151" s="70"/>
      <c r="P151" s="199">
        <f>O151*H151</f>
        <v>0</v>
      </c>
      <c r="Q151" s="199">
        <v>1</v>
      </c>
      <c r="R151" s="199">
        <f>Q151*H151</f>
        <v>0.254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207</v>
      </c>
      <c r="AT151" s="201" t="s">
        <v>224</v>
      </c>
      <c r="AU151" s="201" t="s">
        <v>82</v>
      </c>
      <c r="AY151" s="16" t="s">
        <v>168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80</v>
      </c>
      <c r="BK151" s="202">
        <f>ROUND(I151*H151,2)</f>
        <v>0</v>
      </c>
      <c r="BL151" s="16" t="s">
        <v>175</v>
      </c>
      <c r="BM151" s="201" t="s">
        <v>521</v>
      </c>
    </row>
    <row r="152" spans="1:65" s="2" customFormat="1" ht="19.5">
      <c r="A152" s="33"/>
      <c r="B152" s="34"/>
      <c r="C152" s="35"/>
      <c r="D152" s="205" t="s">
        <v>241</v>
      </c>
      <c r="E152" s="35"/>
      <c r="F152" s="236" t="s">
        <v>256</v>
      </c>
      <c r="G152" s="35"/>
      <c r="H152" s="35"/>
      <c r="I152" s="237"/>
      <c r="J152" s="35"/>
      <c r="K152" s="35"/>
      <c r="L152" s="38"/>
      <c r="M152" s="238"/>
      <c r="N152" s="239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241</v>
      </c>
      <c r="AU152" s="16" t="s">
        <v>82</v>
      </c>
    </row>
    <row r="153" spans="1:65" s="13" customFormat="1" ht="11.25">
      <c r="B153" s="203"/>
      <c r="C153" s="204"/>
      <c r="D153" s="205" t="s">
        <v>185</v>
      </c>
      <c r="E153" s="206" t="s">
        <v>1</v>
      </c>
      <c r="F153" s="207" t="s">
        <v>522</v>
      </c>
      <c r="G153" s="204"/>
      <c r="H153" s="208">
        <v>0.254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185</v>
      </c>
      <c r="AU153" s="214" t="s">
        <v>82</v>
      </c>
      <c r="AV153" s="13" t="s">
        <v>82</v>
      </c>
      <c r="AW153" s="13" t="s">
        <v>30</v>
      </c>
      <c r="AX153" s="13" t="s">
        <v>80</v>
      </c>
      <c r="AY153" s="214" t="s">
        <v>168</v>
      </c>
    </row>
    <row r="154" spans="1:65" s="2" customFormat="1" ht="14.45" customHeight="1">
      <c r="A154" s="33"/>
      <c r="B154" s="34"/>
      <c r="C154" s="190" t="s">
        <v>230</v>
      </c>
      <c r="D154" s="190" t="s">
        <v>170</v>
      </c>
      <c r="E154" s="191" t="s">
        <v>259</v>
      </c>
      <c r="F154" s="192" t="s">
        <v>260</v>
      </c>
      <c r="G154" s="193" t="s">
        <v>183</v>
      </c>
      <c r="H154" s="194">
        <v>9.48</v>
      </c>
      <c r="I154" s="195"/>
      <c r="J154" s="196">
        <f>ROUND(I154*H154,2)</f>
        <v>0</v>
      </c>
      <c r="K154" s="192" t="s">
        <v>174</v>
      </c>
      <c r="L154" s="38"/>
      <c r="M154" s="197" t="s">
        <v>1</v>
      </c>
      <c r="N154" s="198" t="s">
        <v>38</v>
      </c>
      <c r="O154" s="70"/>
      <c r="P154" s="199">
        <f>O154*H154</f>
        <v>0</v>
      </c>
      <c r="Q154" s="199">
        <v>2.4778600000000002</v>
      </c>
      <c r="R154" s="199">
        <f>Q154*H154</f>
        <v>23.490112800000002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175</v>
      </c>
      <c r="AT154" s="201" t="s">
        <v>170</v>
      </c>
      <c r="AU154" s="201" t="s">
        <v>82</v>
      </c>
      <c r="AY154" s="16" t="s">
        <v>168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80</v>
      </c>
      <c r="BK154" s="202">
        <f>ROUND(I154*H154,2)</f>
        <v>0</v>
      </c>
      <c r="BL154" s="16" t="s">
        <v>175</v>
      </c>
      <c r="BM154" s="201" t="s">
        <v>523</v>
      </c>
    </row>
    <row r="155" spans="1:65" s="2" customFormat="1" ht="29.25">
      <c r="A155" s="33"/>
      <c r="B155" s="34"/>
      <c r="C155" s="35"/>
      <c r="D155" s="205" t="s">
        <v>241</v>
      </c>
      <c r="E155" s="35"/>
      <c r="F155" s="236" t="s">
        <v>262</v>
      </c>
      <c r="G155" s="35"/>
      <c r="H155" s="35"/>
      <c r="I155" s="237"/>
      <c r="J155" s="35"/>
      <c r="K155" s="35"/>
      <c r="L155" s="38"/>
      <c r="M155" s="238"/>
      <c r="N155" s="239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241</v>
      </c>
      <c r="AU155" s="16" t="s">
        <v>82</v>
      </c>
    </row>
    <row r="156" spans="1:65" s="13" customFormat="1" ht="11.25">
      <c r="B156" s="203"/>
      <c r="C156" s="204"/>
      <c r="D156" s="205" t="s">
        <v>185</v>
      </c>
      <c r="E156" s="206" t="s">
        <v>1</v>
      </c>
      <c r="F156" s="207" t="s">
        <v>524</v>
      </c>
      <c r="G156" s="204"/>
      <c r="H156" s="208">
        <v>4.8</v>
      </c>
      <c r="I156" s="209"/>
      <c r="J156" s="204"/>
      <c r="K156" s="204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185</v>
      </c>
      <c r="AU156" s="214" t="s">
        <v>82</v>
      </c>
      <c r="AV156" s="13" t="s">
        <v>82</v>
      </c>
      <c r="AW156" s="13" t="s">
        <v>30</v>
      </c>
      <c r="AX156" s="13" t="s">
        <v>73</v>
      </c>
      <c r="AY156" s="214" t="s">
        <v>168</v>
      </c>
    </row>
    <row r="157" spans="1:65" s="13" customFormat="1" ht="11.25">
      <c r="B157" s="203"/>
      <c r="C157" s="204"/>
      <c r="D157" s="205" t="s">
        <v>185</v>
      </c>
      <c r="E157" s="206" t="s">
        <v>1</v>
      </c>
      <c r="F157" s="207" t="s">
        <v>525</v>
      </c>
      <c r="G157" s="204"/>
      <c r="H157" s="208">
        <v>4.68</v>
      </c>
      <c r="I157" s="209"/>
      <c r="J157" s="204"/>
      <c r="K157" s="204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185</v>
      </c>
      <c r="AU157" s="214" t="s">
        <v>82</v>
      </c>
      <c r="AV157" s="13" t="s">
        <v>82</v>
      </c>
      <c r="AW157" s="13" t="s">
        <v>30</v>
      </c>
      <c r="AX157" s="13" t="s">
        <v>73</v>
      </c>
      <c r="AY157" s="214" t="s">
        <v>168</v>
      </c>
    </row>
    <row r="158" spans="1:65" s="14" customFormat="1" ht="11.25">
      <c r="B158" s="215"/>
      <c r="C158" s="216"/>
      <c r="D158" s="205" t="s">
        <v>185</v>
      </c>
      <c r="E158" s="217" t="s">
        <v>1</v>
      </c>
      <c r="F158" s="218" t="s">
        <v>189</v>
      </c>
      <c r="G158" s="216"/>
      <c r="H158" s="219">
        <v>9.48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185</v>
      </c>
      <c r="AU158" s="225" t="s">
        <v>82</v>
      </c>
      <c r="AV158" s="14" t="s">
        <v>175</v>
      </c>
      <c r="AW158" s="14" t="s">
        <v>30</v>
      </c>
      <c r="AX158" s="14" t="s">
        <v>80</v>
      </c>
      <c r="AY158" s="225" t="s">
        <v>168</v>
      </c>
    </row>
    <row r="159" spans="1:65" s="2" customFormat="1" ht="14.45" customHeight="1">
      <c r="A159" s="33"/>
      <c r="B159" s="34"/>
      <c r="C159" s="190" t="s">
        <v>236</v>
      </c>
      <c r="D159" s="190" t="s">
        <v>170</v>
      </c>
      <c r="E159" s="191" t="s">
        <v>265</v>
      </c>
      <c r="F159" s="192" t="s">
        <v>266</v>
      </c>
      <c r="G159" s="193" t="s">
        <v>173</v>
      </c>
      <c r="H159" s="194">
        <v>50.72</v>
      </c>
      <c r="I159" s="195"/>
      <c r="J159" s="196">
        <f>ROUND(I159*H159,2)</f>
        <v>0</v>
      </c>
      <c r="K159" s="192" t="s">
        <v>174</v>
      </c>
      <c r="L159" s="38"/>
      <c r="M159" s="197" t="s">
        <v>1</v>
      </c>
      <c r="N159" s="198" t="s">
        <v>38</v>
      </c>
      <c r="O159" s="70"/>
      <c r="P159" s="199">
        <f>O159*H159</f>
        <v>0</v>
      </c>
      <c r="Q159" s="199">
        <v>4.1744200000000002E-2</v>
      </c>
      <c r="R159" s="199">
        <f>Q159*H159</f>
        <v>2.117265824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175</v>
      </c>
      <c r="AT159" s="201" t="s">
        <v>170</v>
      </c>
      <c r="AU159" s="201" t="s">
        <v>82</v>
      </c>
      <c r="AY159" s="16" t="s">
        <v>168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80</v>
      </c>
      <c r="BK159" s="202">
        <f>ROUND(I159*H159,2)</f>
        <v>0</v>
      </c>
      <c r="BL159" s="16" t="s">
        <v>175</v>
      </c>
      <c r="BM159" s="201" t="s">
        <v>526</v>
      </c>
    </row>
    <row r="160" spans="1:65" s="13" customFormat="1" ht="11.25">
      <c r="B160" s="203"/>
      <c r="C160" s="204"/>
      <c r="D160" s="205" t="s">
        <v>185</v>
      </c>
      <c r="E160" s="206" t="s">
        <v>1</v>
      </c>
      <c r="F160" s="207" t="s">
        <v>527</v>
      </c>
      <c r="G160" s="204"/>
      <c r="H160" s="208">
        <v>18.72</v>
      </c>
      <c r="I160" s="209"/>
      <c r="J160" s="204"/>
      <c r="K160" s="204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185</v>
      </c>
      <c r="AU160" s="214" t="s">
        <v>82</v>
      </c>
      <c r="AV160" s="13" t="s">
        <v>82</v>
      </c>
      <c r="AW160" s="13" t="s">
        <v>30</v>
      </c>
      <c r="AX160" s="13" t="s">
        <v>73</v>
      </c>
      <c r="AY160" s="214" t="s">
        <v>168</v>
      </c>
    </row>
    <row r="161" spans="1:65" s="13" customFormat="1" ht="11.25">
      <c r="B161" s="203"/>
      <c r="C161" s="204"/>
      <c r="D161" s="205" t="s">
        <v>185</v>
      </c>
      <c r="E161" s="206" t="s">
        <v>1</v>
      </c>
      <c r="F161" s="207" t="s">
        <v>528</v>
      </c>
      <c r="G161" s="204"/>
      <c r="H161" s="208">
        <v>32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185</v>
      </c>
      <c r="AU161" s="214" t="s">
        <v>82</v>
      </c>
      <c r="AV161" s="13" t="s">
        <v>82</v>
      </c>
      <c r="AW161" s="13" t="s">
        <v>30</v>
      </c>
      <c r="AX161" s="13" t="s">
        <v>73</v>
      </c>
      <c r="AY161" s="214" t="s">
        <v>168</v>
      </c>
    </row>
    <row r="162" spans="1:65" s="14" customFormat="1" ht="11.25">
      <c r="B162" s="215"/>
      <c r="C162" s="216"/>
      <c r="D162" s="205" t="s">
        <v>185</v>
      </c>
      <c r="E162" s="217" t="s">
        <v>1</v>
      </c>
      <c r="F162" s="218" t="s">
        <v>189</v>
      </c>
      <c r="G162" s="216"/>
      <c r="H162" s="219">
        <v>50.72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185</v>
      </c>
      <c r="AU162" s="225" t="s">
        <v>82</v>
      </c>
      <c r="AV162" s="14" t="s">
        <v>175</v>
      </c>
      <c r="AW162" s="14" t="s">
        <v>30</v>
      </c>
      <c r="AX162" s="14" t="s">
        <v>80</v>
      </c>
      <c r="AY162" s="225" t="s">
        <v>168</v>
      </c>
    </row>
    <row r="163" spans="1:65" s="2" customFormat="1" ht="14.45" customHeight="1">
      <c r="A163" s="33"/>
      <c r="B163" s="34"/>
      <c r="C163" s="190" t="s">
        <v>246</v>
      </c>
      <c r="D163" s="190" t="s">
        <v>170</v>
      </c>
      <c r="E163" s="191" t="s">
        <v>270</v>
      </c>
      <c r="F163" s="192" t="s">
        <v>271</v>
      </c>
      <c r="G163" s="193" t="s">
        <v>173</v>
      </c>
      <c r="H163" s="194">
        <v>50.72</v>
      </c>
      <c r="I163" s="195"/>
      <c r="J163" s="196">
        <f>ROUND(I163*H163,2)</f>
        <v>0</v>
      </c>
      <c r="K163" s="192" t="s">
        <v>174</v>
      </c>
      <c r="L163" s="38"/>
      <c r="M163" s="197" t="s">
        <v>1</v>
      </c>
      <c r="N163" s="198" t="s">
        <v>38</v>
      </c>
      <c r="O163" s="70"/>
      <c r="P163" s="199">
        <f>O163*H163</f>
        <v>0</v>
      </c>
      <c r="Q163" s="199">
        <v>1.5E-5</v>
      </c>
      <c r="R163" s="199">
        <f>Q163*H163</f>
        <v>7.6079999999999995E-4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175</v>
      </c>
      <c r="AT163" s="201" t="s">
        <v>170</v>
      </c>
      <c r="AU163" s="201" t="s">
        <v>82</v>
      </c>
      <c r="AY163" s="16" t="s">
        <v>168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80</v>
      </c>
      <c r="BK163" s="202">
        <f>ROUND(I163*H163,2)</f>
        <v>0</v>
      </c>
      <c r="BL163" s="16" t="s">
        <v>175</v>
      </c>
      <c r="BM163" s="201" t="s">
        <v>529</v>
      </c>
    </row>
    <row r="164" spans="1:65" s="2" customFormat="1" ht="14.45" customHeight="1">
      <c r="A164" s="33"/>
      <c r="B164" s="34"/>
      <c r="C164" s="190" t="s">
        <v>8</v>
      </c>
      <c r="D164" s="190" t="s">
        <v>170</v>
      </c>
      <c r="E164" s="191" t="s">
        <v>274</v>
      </c>
      <c r="F164" s="192" t="s">
        <v>275</v>
      </c>
      <c r="G164" s="193" t="s">
        <v>227</v>
      </c>
      <c r="H164" s="194">
        <v>0.94799999999999995</v>
      </c>
      <c r="I164" s="195"/>
      <c r="J164" s="196">
        <f>ROUND(I164*H164,2)</f>
        <v>0</v>
      </c>
      <c r="K164" s="192" t="s">
        <v>174</v>
      </c>
      <c r="L164" s="38"/>
      <c r="M164" s="197" t="s">
        <v>1</v>
      </c>
      <c r="N164" s="198" t="s">
        <v>38</v>
      </c>
      <c r="O164" s="70"/>
      <c r="P164" s="199">
        <f>O164*H164</f>
        <v>0</v>
      </c>
      <c r="Q164" s="199">
        <v>1.0487652000000001</v>
      </c>
      <c r="R164" s="199">
        <f>Q164*H164</f>
        <v>0.99422940960000006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175</v>
      </c>
      <c r="AT164" s="201" t="s">
        <v>170</v>
      </c>
      <c r="AU164" s="201" t="s">
        <v>82</v>
      </c>
      <c r="AY164" s="16" t="s">
        <v>168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80</v>
      </c>
      <c r="BK164" s="202">
        <f>ROUND(I164*H164,2)</f>
        <v>0</v>
      </c>
      <c r="BL164" s="16" t="s">
        <v>175</v>
      </c>
      <c r="BM164" s="201" t="s">
        <v>530</v>
      </c>
    </row>
    <row r="165" spans="1:65" s="13" customFormat="1" ht="11.25">
      <c r="B165" s="203"/>
      <c r="C165" s="204"/>
      <c r="D165" s="205" t="s">
        <v>185</v>
      </c>
      <c r="E165" s="206" t="s">
        <v>1</v>
      </c>
      <c r="F165" s="207" t="s">
        <v>531</v>
      </c>
      <c r="G165" s="204"/>
      <c r="H165" s="208">
        <v>0.46800000000000003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185</v>
      </c>
      <c r="AU165" s="214" t="s">
        <v>82</v>
      </c>
      <c r="AV165" s="13" t="s">
        <v>82</v>
      </c>
      <c r="AW165" s="13" t="s">
        <v>30</v>
      </c>
      <c r="AX165" s="13" t="s">
        <v>73</v>
      </c>
      <c r="AY165" s="214" t="s">
        <v>168</v>
      </c>
    </row>
    <row r="166" spans="1:65" s="13" customFormat="1" ht="11.25">
      <c r="B166" s="203"/>
      <c r="C166" s="204"/>
      <c r="D166" s="205" t="s">
        <v>185</v>
      </c>
      <c r="E166" s="206" t="s">
        <v>1</v>
      </c>
      <c r="F166" s="207" t="s">
        <v>532</v>
      </c>
      <c r="G166" s="204"/>
      <c r="H166" s="208">
        <v>0.48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185</v>
      </c>
      <c r="AU166" s="214" t="s">
        <v>82</v>
      </c>
      <c r="AV166" s="13" t="s">
        <v>82</v>
      </c>
      <c r="AW166" s="13" t="s">
        <v>30</v>
      </c>
      <c r="AX166" s="13" t="s">
        <v>73</v>
      </c>
      <c r="AY166" s="214" t="s">
        <v>168</v>
      </c>
    </row>
    <row r="167" spans="1:65" s="14" customFormat="1" ht="11.25">
      <c r="B167" s="215"/>
      <c r="C167" s="216"/>
      <c r="D167" s="205" t="s">
        <v>185</v>
      </c>
      <c r="E167" s="217" t="s">
        <v>1</v>
      </c>
      <c r="F167" s="218" t="s">
        <v>189</v>
      </c>
      <c r="G167" s="216"/>
      <c r="H167" s="219">
        <v>0.94799999999999995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185</v>
      </c>
      <c r="AU167" s="225" t="s">
        <v>82</v>
      </c>
      <c r="AV167" s="14" t="s">
        <v>175</v>
      </c>
      <c r="AW167" s="14" t="s">
        <v>30</v>
      </c>
      <c r="AX167" s="14" t="s">
        <v>80</v>
      </c>
      <c r="AY167" s="225" t="s">
        <v>168</v>
      </c>
    </row>
    <row r="168" spans="1:65" s="2" customFormat="1" ht="14.45" customHeight="1">
      <c r="A168" s="33"/>
      <c r="B168" s="34"/>
      <c r="C168" s="190" t="s">
        <v>258</v>
      </c>
      <c r="D168" s="190" t="s">
        <v>170</v>
      </c>
      <c r="E168" s="191" t="s">
        <v>279</v>
      </c>
      <c r="F168" s="192" t="s">
        <v>280</v>
      </c>
      <c r="G168" s="193" t="s">
        <v>183</v>
      </c>
      <c r="H168" s="194">
        <v>2</v>
      </c>
      <c r="I168" s="195"/>
      <c r="J168" s="196">
        <f>ROUND(I168*H168,2)</f>
        <v>0</v>
      </c>
      <c r="K168" s="192" t="s">
        <v>174</v>
      </c>
      <c r="L168" s="38"/>
      <c r="M168" s="197" t="s">
        <v>1</v>
      </c>
      <c r="N168" s="198" t="s">
        <v>38</v>
      </c>
      <c r="O168" s="70"/>
      <c r="P168" s="199">
        <f>O168*H168</f>
        <v>0</v>
      </c>
      <c r="Q168" s="199">
        <v>0.129519</v>
      </c>
      <c r="R168" s="199">
        <f>Q168*H168</f>
        <v>0.25903799999999999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175</v>
      </c>
      <c r="AT168" s="201" t="s">
        <v>170</v>
      </c>
      <c r="AU168" s="201" t="s">
        <v>82</v>
      </c>
      <c r="AY168" s="16" t="s">
        <v>168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80</v>
      </c>
      <c r="BK168" s="202">
        <f>ROUND(I168*H168,2)</f>
        <v>0</v>
      </c>
      <c r="BL168" s="16" t="s">
        <v>175</v>
      </c>
      <c r="BM168" s="201" t="s">
        <v>533</v>
      </c>
    </row>
    <row r="169" spans="1:65" s="2" customFormat="1" ht="19.5">
      <c r="A169" s="33"/>
      <c r="B169" s="34"/>
      <c r="C169" s="35"/>
      <c r="D169" s="205" t="s">
        <v>241</v>
      </c>
      <c r="E169" s="35"/>
      <c r="F169" s="236" t="s">
        <v>282</v>
      </c>
      <c r="G169" s="35"/>
      <c r="H169" s="35"/>
      <c r="I169" s="237"/>
      <c r="J169" s="35"/>
      <c r="K169" s="35"/>
      <c r="L169" s="38"/>
      <c r="M169" s="238"/>
      <c r="N169" s="239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241</v>
      </c>
      <c r="AU169" s="16" t="s">
        <v>82</v>
      </c>
    </row>
    <row r="170" spans="1:65" s="13" customFormat="1" ht="11.25">
      <c r="B170" s="203"/>
      <c r="C170" s="204"/>
      <c r="D170" s="205" t="s">
        <v>185</v>
      </c>
      <c r="E170" s="206" t="s">
        <v>1</v>
      </c>
      <c r="F170" s="207" t="s">
        <v>82</v>
      </c>
      <c r="G170" s="204"/>
      <c r="H170" s="208">
        <v>2</v>
      </c>
      <c r="I170" s="209"/>
      <c r="J170" s="204"/>
      <c r="K170" s="204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185</v>
      </c>
      <c r="AU170" s="214" t="s">
        <v>82</v>
      </c>
      <c r="AV170" s="13" t="s">
        <v>82</v>
      </c>
      <c r="AW170" s="13" t="s">
        <v>30</v>
      </c>
      <c r="AX170" s="13" t="s">
        <v>80</v>
      </c>
      <c r="AY170" s="214" t="s">
        <v>168</v>
      </c>
    </row>
    <row r="171" spans="1:65" s="2" customFormat="1" ht="24.2" customHeight="1">
      <c r="A171" s="33"/>
      <c r="B171" s="34"/>
      <c r="C171" s="190" t="s">
        <v>264</v>
      </c>
      <c r="D171" s="190" t="s">
        <v>170</v>
      </c>
      <c r="E171" s="191" t="s">
        <v>283</v>
      </c>
      <c r="F171" s="192" t="s">
        <v>284</v>
      </c>
      <c r="G171" s="193" t="s">
        <v>183</v>
      </c>
      <c r="H171" s="194">
        <v>2</v>
      </c>
      <c r="I171" s="195"/>
      <c r="J171" s="196">
        <f>ROUND(I171*H171,2)</f>
        <v>0</v>
      </c>
      <c r="K171" s="192" t="s">
        <v>174</v>
      </c>
      <c r="L171" s="38"/>
      <c r="M171" s="197" t="s">
        <v>1</v>
      </c>
      <c r="N171" s="198" t="s">
        <v>38</v>
      </c>
      <c r="O171" s="7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175</v>
      </c>
      <c r="AT171" s="201" t="s">
        <v>170</v>
      </c>
      <c r="AU171" s="201" t="s">
        <v>82</v>
      </c>
      <c r="AY171" s="16" t="s">
        <v>168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80</v>
      </c>
      <c r="BK171" s="202">
        <f>ROUND(I171*H171,2)</f>
        <v>0</v>
      </c>
      <c r="BL171" s="16" t="s">
        <v>175</v>
      </c>
      <c r="BM171" s="201" t="s">
        <v>534</v>
      </c>
    </row>
    <row r="172" spans="1:65" s="12" customFormat="1" ht="22.9" customHeight="1">
      <c r="B172" s="174"/>
      <c r="C172" s="175"/>
      <c r="D172" s="176" t="s">
        <v>72</v>
      </c>
      <c r="E172" s="188" t="s">
        <v>211</v>
      </c>
      <c r="F172" s="188" t="s">
        <v>317</v>
      </c>
      <c r="G172" s="175"/>
      <c r="H172" s="175"/>
      <c r="I172" s="178"/>
      <c r="J172" s="189">
        <f>BK172</f>
        <v>0</v>
      </c>
      <c r="K172" s="175"/>
      <c r="L172" s="180"/>
      <c r="M172" s="181"/>
      <c r="N172" s="182"/>
      <c r="O172" s="182"/>
      <c r="P172" s="183">
        <f>P173+SUM(P174:P231)</f>
        <v>0</v>
      </c>
      <c r="Q172" s="182"/>
      <c r="R172" s="183">
        <f>R173+SUM(R174:R231)</f>
        <v>62.025345864000002</v>
      </c>
      <c r="S172" s="182"/>
      <c r="T172" s="184">
        <f>T173+SUM(T174:T231)</f>
        <v>102.05298260000001</v>
      </c>
      <c r="AR172" s="185" t="s">
        <v>80</v>
      </c>
      <c r="AT172" s="186" t="s">
        <v>72</v>
      </c>
      <c r="AU172" s="186" t="s">
        <v>80</v>
      </c>
      <c r="AY172" s="185" t="s">
        <v>168</v>
      </c>
      <c r="BK172" s="187">
        <f>BK173+SUM(BK174:BK231)</f>
        <v>0</v>
      </c>
    </row>
    <row r="173" spans="1:65" s="2" customFormat="1" ht="14.45" customHeight="1">
      <c r="A173" s="33"/>
      <c r="B173" s="34"/>
      <c r="C173" s="226" t="s">
        <v>269</v>
      </c>
      <c r="D173" s="226" t="s">
        <v>224</v>
      </c>
      <c r="E173" s="227" t="s">
        <v>412</v>
      </c>
      <c r="F173" s="228" t="s">
        <v>413</v>
      </c>
      <c r="G173" s="229" t="s">
        <v>227</v>
      </c>
      <c r="H173" s="230">
        <v>2.1389999999999998</v>
      </c>
      <c r="I173" s="231"/>
      <c r="J173" s="232">
        <f>ROUND(I173*H173,2)</f>
        <v>0</v>
      </c>
      <c r="K173" s="228" t="s">
        <v>174</v>
      </c>
      <c r="L173" s="233"/>
      <c r="M173" s="234" t="s">
        <v>1</v>
      </c>
      <c r="N173" s="235" t="s">
        <v>38</v>
      </c>
      <c r="O173" s="70"/>
      <c r="P173" s="199">
        <f>O173*H173</f>
        <v>0</v>
      </c>
      <c r="Q173" s="199">
        <v>1</v>
      </c>
      <c r="R173" s="199">
        <f>Q173*H173</f>
        <v>2.1389999999999998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207</v>
      </c>
      <c r="AT173" s="201" t="s">
        <v>224</v>
      </c>
      <c r="AU173" s="201" t="s">
        <v>82</v>
      </c>
      <c r="AY173" s="16" t="s">
        <v>168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80</v>
      </c>
      <c r="BK173" s="202">
        <f>ROUND(I173*H173,2)</f>
        <v>0</v>
      </c>
      <c r="BL173" s="16" t="s">
        <v>175</v>
      </c>
      <c r="BM173" s="201" t="s">
        <v>535</v>
      </c>
    </row>
    <row r="174" spans="1:65" s="2" customFormat="1" ht="19.5">
      <c r="A174" s="33"/>
      <c r="B174" s="34"/>
      <c r="C174" s="35"/>
      <c r="D174" s="205" t="s">
        <v>241</v>
      </c>
      <c r="E174" s="35"/>
      <c r="F174" s="236" t="s">
        <v>415</v>
      </c>
      <c r="G174" s="35"/>
      <c r="H174" s="35"/>
      <c r="I174" s="237"/>
      <c r="J174" s="35"/>
      <c r="K174" s="35"/>
      <c r="L174" s="38"/>
      <c r="M174" s="238"/>
      <c r="N174" s="239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241</v>
      </c>
      <c r="AU174" s="16" t="s">
        <v>82</v>
      </c>
    </row>
    <row r="175" spans="1:65" s="13" customFormat="1" ht="11.25">
      <c r="B175" s="203"/>
      <c r="C175" s="204"/>
      <c r="D175" s="205" t="s">
        <v>185</v>
      </c>
      <c r="E175" s="206" t="s">
        <v>1</v>
      </c>
      <c r="F175" s="207" t="s">
        <v>536</v>
      </c>
      <c r="G175" s="204"/>
      <c r="H175" s="208">
        <v>2.1389999999999998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185</v>
      </c>
      <c r="AU175" s="214" t="s">
        <v>82</v>
      </c>
      <c r="AV175" s="13" t="s">
        <v>82</v>
      </c>
      <c r="AW175" s="13" t="s">
        <v>30</v>
      </c>
      <c r="AX175" s="13" t="s">
        <v>80</v>
      </c>
      <c r="AY175" s="214" t="s">
        <v>168</v>
      </c>
    </row>
    <row r="176" spans="1:65" s="2" customFormat="1" ht="24.2" customHeight="1">
      <c r="A176" s="33"/>
      <c r="B176" s="34"/>
      <c r="C176" s="190" t="s">
        <v>273</v>
      </c>
      <c r="D176" s="190" t="s">
        <v>170</v>
      </c>
      <c r="E176" s="191" t="s">
        <v>345</v>
      </c>
      <c r="F176" s="192" t="s">
        <v>346</v>
      </c>
      <c r="G176" s="193" t="s">
        <v>173</v>
      </c>
      <c r="H176" s="194">
        <v>0.9</v>
      </c>
      <c r="I176" s="195"/>
      <c r="J176" s="196">
        <f>ROUND(I176*H176,2)</f>
        <v>0</v>
      </c>
      <c r="K176" s="192" t="s">
        <v>174</v>
      </c>
      <c r="L176" s="38"/>
      <c r="M176" s="197" t="s">
        <v>1</v>
      </c>
      <c r="N176" s="198" t="s">
        <v>38</v>
      </c>
      <c r="O176" s="70"/>
      <c r="P176" s="199">
        <f>O176*H176</f>
        <v>0</v>
      </c>
      <c r="Q176" s="199">
        <v>1.45328E-2</v>
      </c>
      <c r="R176" s="199">
        <f>Q176*H176</f>
        <v>1.3079520000000001E-2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175</v>
      </c>
      <c r="AT176" s="201" t="s">
        <v>170</v>
      </c>
      <c r="AU176" s="201" t="s">
        <v>82</v>
      </c>
      <c r="AY176" s="16" t="s">
        <v>168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80</v>
      </c>
      <c r="BK176" s="202">
        <f>ROUND(I176*H176,2)</f>
        <v>0</v>
      </c>
      <c r="BL176" s="16" t="s">
        <v>175</v>
      </c>
      <c r="BM176" s="201" t="s">
        <v>537</v>
      </c>
    </row>
    <row r="177" spans="1:65" s="2" customFormat="1" ht="19.5">
      <c r="A177" s="33"/>
      <c r="B177" s="34"/>
      <c r="C177" s="35"/>
      <c r="D177" s="205" t="s">
        <v>241</v>
      </c>
      <c r="E177" s="35"/>
      <c r="F177" s="236" t="s">
        <v>348</v>
      </c>
      <c r="G177" s="35"/>
      <c r="H177" s="35"/>
      <c r="I177" s="237"/>
      <c r="J177" s="35"/>
      <c r="K177" s="35"/>
      <c r="L177" s="38"/>
      <c r="M177" s="238"/>
      <c r="N177" s="239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241</v>
      </c>
      <c r="AU177" s="16" t="s">
        <v>82</v>
      </c>
    </row>
    <row r="178" spans="1:65" s="13" customFormat="1" ht="11.25">
      <c r="B178" s="203"/>
      <c r="C178" s="204"/>
      <c r="D178" s="205" t="s">
        <v>185</v>
      </c>
      <c r="E178" s="206" t="s">
        <v>1</v>
      </c>
      <c r="F178" s="207" t="s">
        <v>349</v>
      </c>
      <c r="G178" s="204"/>
      <c r="H178" s="208">
        <v>0.9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185</v>
      </c>
      <c r="AU178" s="214" t="s">
        <v>82</v>
      </c>
      <c r="AV178" s="13" t="s">
        <v>82</v>
      </c>
      <c r="AW178" s="13" t="s">
        <v>30</v>
      </c>
      <c r="AX178" s="13" t="s">
        <v>80</v>
      </c>
      <c r="AY178" s="214" t="s">
        <v>168</v>
      </c>
    </row>
    <row r="179" spans="1:65" s="2" customFormat="1" ht="24.2" customHeight="1">
      <c r="A179" s="33"/>
      <c r="B179" s="34"/>
      <c r="C179" s="190" t="s">
        <v>278</v>
      </c>
      <c r="D179" s="190" t="s">
        <v>170</v>
      </c>
      <c r="E179" s="191" t="s">
        <v>351</v>
      </c>
      <c r="F179" s="192" t="s">
        <v>352</v>
      </c>
      <c r="G179" s="193" t="s">
        <v>173</v>
      </c>
      <c r="H179" s="194">
        <v>2.7</v>
      </c>
      <c r="I179" s="195"/>
      <c r="J179" s="196">
        <f>ROUND(I179*H179,2)</f>
        <v>0</v>
      </c>
      <c r="K179" s="192" t="s">
        <v>174</v>
      </c>
      <c r="L179" s="38"/>
      <c r="M179" s="197" t="s">
        <v>1</v>
      </c>
      <c r="N179" s="198" t="s">
        <v>38</v>
      </c>
      <c r="O179" s="70"/>
      <c r="P179" s="199">
        <f>O179*H179</f>
        <v>0</v>
      </c>
      <c r="Q179" s="199">
        <v>1.5138E-2</v>
      </c>
      <c r="R179" s="199">
        <f>Q179*H179</f>
        <v>4.0872600000000002E-2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175</v>
      </c>
      <c r="AT179" s="201" t="s">
        <v>170</v>
      </c>
      <c r="AU179" s="201" t="s">
        <v>82</v>
      </c>
      <c r="AY179" s="16" t="s">
        <v>168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80</v>
      </c>
      <c r="BK179" s="202">
        <f>ROUND(I179*H179,2)</f>
        <v>0</v>
      </c>
      <c r="BL179" s="16" t="s">
        <v>175</v>
      </c>
      <c r="BM179" s="201" t="s">
        <v>538</v>
      </c>
    </row>
    <row r="180" spans="1:65" s="13" customFormat="1" ht="11.25">
      <c r="B180" s="203"/>
      <c r="C180" s="204"/>
      <c r="D180" s="205" t="s">
        <v>185</v>
      </c>
      <c r="E180" s="206" t="s">
        <v>1</v>
      </c>
      <c r="F180" s="207" t="s">
        <v>354</v>
      </c>
      <c r="G180" s="204"/>
      <c r="H180" s="208">
        <v>2.7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185</v>
      </c>
      <c r="AU180" s="214" t="s">
        <v>82</v>
      </c>
      <c r="AV180" s="13" t="s">
        <v>82</v>
      </c>
      <c r="AW180" s="13" t="s">
        <v>30</v>
      </c>
      <c r="AX180" s="13" t="s">
        <v>80</v>
      </c>
      <c r="AY180" s="214" t="s">
        <v>168</v>
      </c>
    </row>
    <row r="181" spans="1:65" s="2" customFormat="1" ht="14.45" customHeight="1">
      <c r="A181" s="33"/>
      <c r="B181" s="34"/>
      <c r="C181" s="190" t="s">
        <v>7</v>
      </c>
      <c r="D181" s="190" t="s">
        <v>170</v>
      </c>
      <c r="E181" s="191" t="s">
        <v>319</v>
      </c>
      <c r="F181" s="192" t="s">
        <v>320</v>
      </c>
      <c r="G181" s="193" t="s">
        <v>239</v>
      </c>
      <c r="H181" s="194">
        <v>16</v>
      </c>
      <c r="I181" s="195"/>
      <c r="J181" s="196">
        <f>ROUND(I181*H181,2)</f>
        <v>0</v>
      </c>
      <c r="K181" s="192" t="s">
        <v>174</v>
      </c>
      <c r="L181" s="38"/>
      <c r="M181" s="197" t="s">
        <v>1</v>
      </c>
      <c r="N181" s="198" t="s">
        <v>38</v>
      </c>
      <c r="O181" s="70"/>
      <c r="P181" s="199">
        <f>O181*H181</f>
        <v>0</v>
      </c>
      <c r="Q181" s="199">
        <v>1.17E-3</v>
      </c>
      <c r="R181" s="199">
        <f>Q181*H181</f>
        <v>1.8720000000000001E-2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175</v>
      </c>
      <c r="AT181" s="201" t="s">
        <v>170</v>
      </c>
      <c r="AU181" s="201" t="s">
        <v>82</v>
      </c>
      <c r="AY181" s="16" t="s">
        <v>168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80</v>
      </c>
      <c r="BK181" s="202">
        <f>ROUND(I181*H181,2)</f>
        <v>0</v>
      </c>
      <c r="BL181" s="16" t="s">
        <v>175</v>
      </c>
      <c r="BM181" s="201" t="s">
        <v>539</v>
      </c>
    </row>
    <row r="182" spans="1:65" s="13" customFormat="1" ht="11.25">
      <c r="B182" s="203"/>
      <c r="C182" s="204"/>
      <c r="D182" s="205" t="s">
        <v>185</v>
      </c>
      <c r="E182" s="206" t="s">
        <v>1</v>
      </c>
      <c r="F182" s="207" t="s">
        <v>322</v>
      </c>
      <c r="G182" s="204"/>
      <c r="H182" s="208">
        <v>16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185</v>
      </c>
      <c r="AU182" s="214" t="s">
        <v>82</v>
      </c>
      <c r="AV182" s="13" t="s">
        <v>82</v>
      </c>
      <c r="AW182" s="13" t="s">
        <v>30</v>
      </c>
      <c r="AX182" s="13" t="s">
        <v>80</v>
      </c>
      <c r="AY182" s="214" t="s">
        <v>168</v>
      </c>
    </row>
    <row r="183" spans="1:65" s="2" customFormat="1" ht="14.45" customHeight="1">
      <c r="A183" s="33"/>
      <c r="B183" s="34"/>
      <c r="C183" s="190" t="s">
        <v>287</v>
      </c>
      <c r="D183" s="190" t="s">
        <v>170</v>
      </c>
      <c r="E183" s="191" t="s">
        <v>324</v>
      </c>
      <c r="F183" s="192" t="s">
        <v>325</v>
      </c>
      <c r="G183" s="193" t="s">
        <v>239</v>
      </c>
      <c r="H183" s="194">
        <v>16</v>
      </c>
      <c r="I183" s="195"/>
      <c r="J183" s="196">
        <f>ROUND(I183*H183,2)</f>
        <v>0</v>
      </c>
      <c r="K183" s="192" t="s">
        <v>174</v>
      </c>
      <c r="L183" s="38"/>
      <c r="M183" s="197" t="s">
        <v>1</v>
      </c>
      <c r="N183" s="198" t="s">
        <v>38</v>
      </c>
      <c r="O183" s="70"/>
      <c r="P183" s="199">
        <f>O183*H183</f>
        <v>0</v>
      </c>
      <c r="Q183" s="199">
        <v>5.8049999999999996E-4</v>
      </c>
      <c r="R183" s="199">
        <f>Q183*H183</f>
        <v>9.2879999999999994E-3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175</v>
      </c>
      <c r="AT183" s="201" t="s">
        <v>170</v>
      </c>
      <c r="AU183" s="201" t="s">
        <v>82</v>
      </c>
      <c r="AY183" s="16" t="s">
        <v>168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80</v>
      </c>
      <c r="BK183" s="202">
        <f>ROUND(I183*H183,2)</f>
        <v>0</v>
      </c>
      <c r="BL183" s="16" t="s">
        <v>175</v>
      </c>
      <c r="BM183" s="201" t="s">
        <v>540</v>
      </c>
    </row>
    <row r="184" spans="1:65" s="2" customFormat="1" ht="24.2" customHeight="1">
      <c r="A184" s="33"/>
      <c r="B184" s="34"/>
      <c r="C184" s="226" t="s">
        <v>293</v>
      </c>
      <c r="D184" s="226" t="s">
        <v>224</v>
      </c>
      <c r="E184" s="227" t="s">
        <v>328</v>
      </c>
      <c r="F184" s="228" t="s">
        <v>329</v>
      </c>
      <c r="G184" s="229" t="s">
        <v>227</v>
      </c>
      <c r="H184" s="230">
        <v>0.21199999999999999</v>
      </c>
      <c r="I184" s="231"/>
      <c r="J184" s="232">
        <f>ROUND(I184*H184,2)</f>
        <v>0</v>
      </c>
      <c r="K184" s="228" t="s">
        <v>174</v>
      </c>
      <c r="L184" s="233"/>
      <c r="M184" s="234" t="s">
        <v>1</v>
      </c>
      <c r="N184" s="235" t="s">
        <v>38</v>
      </c>
      <c r="O184" s="70"/>
      <c r="P184" s="199">
        <f>O184*H184</f>
        <v>0</v>
      </c>
      <c r="Q184" s="199">
        <v>1</v>
      </c>
      <c r="R184" s="199">
        <f>Q184*H184</f>
        <v>0.21199999999999999</v>
      </c>
      <c r="S184" s="199">
        <v>0</v>
      </c>
      <c r="T184" s="20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1" t="s">
        <v>207</v>
      </c>
      <c r="AT184" s="201" t="s">
        <v>224</v>
      </c>
      <c r="AU184" s="201" t="s">
        <v>82</v>
      </c>
      <c r="AY184" s="16" t="s">
        <v>168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6" t="s">
        <v>80</v>
      </c>
      <c r="BK184" s="202">
        <f>ROUND(I184*H184,2)</f>
        <v>0</v>
      </c>
      <c r="BL184" s="16" t="s">
        <v>175</v>
      </c>
      <c r="BM184" s="201" t="s">
        <v>541</v>
      </c>
    </row>
    <row r="185" spans="1:65" s="13" customFormat="1" ht="11.25">
      <c r="B185" s="203"/>
      <c r="C185" s="204"/>
      <c r="D185" s="205" t="s">
        <v>185</v>
      </c>
      <c r="E185" s="206" t="s">
        <v>1</v>
      </c>
      <c r="F185" s="207" t="s">
        <v>331</v>
      </c>
      <c r="G185" s="204"/>
      <c r="H185" s="208">
        <v>0.21199999999999999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185</v>
      </c>
      <c r="AU185" s="214" t="s">
        <v>82</v>
      </c>
      <c r="AV185" s="13" t="s">
        <v>82</v>
      </c>
      <c r="AW185" s="13" t="s">
        <v>30</v>
      </c>
      <c r="AX185" s="13" t="s">
        <v>80</v>
      </c>
      <c r="AY185" s="214" t="s">
        <v>168</v>
      </c>
    </row>
    <row r="186" spans="1:65" s="2" customFormat="1" ht="24.2" customHeight="1">
      <c r="A186" s="33"/>
      <c r="B186" s="34"/>
      <c r="C186" s="226" t="s">
        <v>299</v>
      </c>
      <c r="D186" s="226" t="s">
        <v>224</v>
      </c>
      <c r="E186" s="227" t="s">
        <v>333</v>
      </c>
      <c r="F186" s="228" t="s">
        <v>334</v>
      </c>
      <c r="G186" s="229" t="s">
        <v>227</v>
      </c>
      <c r="H186" s="230">
        <v>0.35499999999999998</v>
      </c>
      <c r="I186" s="231"/>
      <c r="J186" s="232">
        <f>ROUND(I186*H186,2)</f>
        <v>0</v>
      </c>
      <c r="K186" s="228" t="s">
        <v>174</v>
      </c>
      <c r="L186" s="233"/>
      <c r="M186" s="234" t="s">
        <v>1</v>
      </c>
      <c r="N186" s="235" t="s">
        <v>38</v>
      </c>
      <c r="O186" s="70"/>
      <c r="P186" s="199">
        <f>O186*H186</f>
        <v>0</v>
      </c>
      <c r="Q186" s="199">
        <v>1</v>
      </c>
      <c r="R186" s="199">
        <f>Q186*H186</f>
        <v>0.35499999999999998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207</v>
      </c>
      <c r="AT186" s="201" t="s">
        <v>224</v>
      </c>
      <c r="AU186" s="201" t="s">
        <v>82</v>
      </c>
      <c r="AY186" s="16" t="s">
        <v>168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80</v>
      </c>
      <c r="BK186" s="202">
        <f>ROUND(I186*H186,2)</f>
        <v>0</v>
      </c>
      <c r="BL186" s="16" t="s">
        <v>175</v>
      </c>
      <c r="BM186" s="201" t="s">
        <v>542</v>
      </c>
    </row>
    <row r="187" spans="1:65" s="2" customFormat="1" ht="19.5">
      <c r="A187" s="33"/>
      <c r="B187" s="34"/>
      <c r="C187" s="35"/>
      <c r="D187" s="205" t="s">
        <v>241</v>
      </c>
      <c r="E187" s="35"/>
      <c r="F187" s="236" t="s">
        <v>336</v>
      </c>
      <c r="G187" s="35"/>
      <c r="H187" s="35"/>
      <c r="I187" s="237"/>
      <c r="J187" s="35"/>
      <c r="K187" s="35"/>
      <c r="L187" s="38"/>
      <c r="M187" s="238"/>
      <c r="N187" s="239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241</v>
      </c>
      <c r="AU187" s="16" t="s">
        <v>82</v>
      </c>
    </row>
    <row r="188" spans="1:65" s="13" customFormat="1" ht="11.25">
      <c r="B188" s="203"/>
      <c r="C188" s="204"/>
      <c r="D188" s="205" t="s">
        <v>185</v>
      </c>
      <c r="E188" s="206" t="s">
        <v>1</v>
      </c>
      <c r="F188" s="207" t="s">
        <v>337</v>
      </c>
      <c r="G188" s="204"/>
      <c r="H188" s="208">
        <v>0.35499999999999998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185</v>
      </c>
      <c r="AU188" s="214" t="s">
        <v>82</v>
      </c>
      <c r="AV188" s="13" t="s">
        <v>82</v>
      </c>
      <c r="AW188" s="13" t="s">
        <v>30</v>
      </c>
      <c r="AX188" s="13" t="s">
        <v>80</v>
      </c>
      <c r="AY188" s="214" t="s">
        <v>168</v>
      </c>
    </row>
    <row r="189" spans="1:65" s="2" customFormat="1" ht="14.45" customHeight="1">
      <c r="A189" s="33"/>
      <c r="B189" s="34"/>
      <c r="C189" s="226" t="s">
        <v>303</v>
      </c>
      <c r="D189" s="226" t="s">
        <v>224</v>
      </c>
      <c r="E189" s="227" t="s">
        <v>339</v>
      </c>
      <c r="F189" s="228" t="s">
        <v>340</v>
      </c>
      <c r="G189" s="229" t="s">
        <v>227</v>
      </c>
      <c r="H189" s="230">
        <v>0.06</v>
      </c>
      <c r="I189" s="231"/>
      <c r="J189" s="232">
        <f>ROUND(I189*H189,2)</f>
        <v>0</v>
      </c>
      <c r="K189" s="228" t="s">
        <v>174</v>
      </c>
      <c r="L189" s="233"/>
      <c r="M189" s="234" t="s">
        <v>1</v>
      </c>
      <c r="N189" s="235" t="s">
        <v>38</v>
      </c>
      <c r="O189" s="70"/>
      <c r="P189" s="199">
        <f>O189*H189</f>
        <v>0</v>
      </c>
      <c r="Q189" s="199">
        <v>1</v>
      </c>
      <c r="R189" s="199">
        <f>Q189*H189</f>
        <v>0.06</v>
      </c>
      <c r="S189" s="199">
        <v>0</v>
      </c>
      <c r="T189" s="20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1" t="s">
        <v>207</v>
      </c>
      <c r="AT189" s="201" t="s">
        <v>224</v>
      </c>
      <c r="AU189" s="201" t="s">
        <v>82</v>
      </c>
      <c r="AY189" s="16" t="s">
        <v>168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6" t="s">
        <v>80</v>
      </c>
      <c r="BK189" s="202">
        <f>ROUND(I189*H189,2)</f>
        <v>0</v>
      </c>
      <c r="BL189" s="16" t="s">
        <v>175</v>
      </c>
      <c r="BM189" s="201" t="s">
        <v>543</v>
      </c>
    </row>
    <row r="190" spans="1:65" s="2" customFormat="1" ht="19.5">
      <c r="A190" s="33"/>
      <c r="B190" s="34"/>
      <c r="C190" s="35"/>
      <c r="D190" s="205" t="s">
        <v>241</v>
      </c>
      <c r="E190" s="35"/>
      <c r="F190" s="236" t="s">
        <v>342</v>
      </c>
      <c r="G190" s="35"/>
      <c r="H190" s="35"/>
      <c r="I190" s="237"/>
      <c r="J190" s="35"/>
      <c r="K190" s="35"/>
      <c r="L190" s="38"/>
      <c r="M190" s="238"/>
      <c r="N190" s="239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241</v>
      </c>
      <c r="AU190" s="16" t="s">
        <v>82</v>
      </c>
    </row>
    <row r="191" spans="1:65" s="13" customFormat="1" ht="11.25">
      <c r="B191" s="203"/>
      <c r="C191" s="204"/>
      <c r="D191" s="205" t="s">
        <v>185</v>
      </c>
      <c r="E191" s="206" t="s">
        <v>1</v>
      </c>
      <c r="F191" s="207" t="s">
        <v>343</v>
      </c>
      <c r="G191" s="204"/>
      <c r="H191" s="208">
        <v>0.06</v>
      </c>
      <c r="I191" s="209"/>
      <c r="J191" s="204"/>
      <c r="K191" s="204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185</v>
      </c>
      <c r="AU191" s="214" t="s">
        <v>82</v>
      </c>
      <c r="AV191" s="13" t="s">
        <v>82</v>
      </c>
      <c r="AW191" s="13" t="s">
        <v>30</v>
      </c>
      <c r="AX191" s="13" t="s">
        <v>80</v>
      </c>
      <c r="AY191" s="214" t="s">
        <v>168</v>
      </c>
    </row>
    <row r="192" spans="1:65" s="2" customFormat="1" ht="24.2" customHeight="1">
      <c r="A192" s="33"/>
      <c r="B192" s="34"/>
      <c r="C192" s="190" t="s">
        <v>308</v>
      </c>
      <c r="D192" s="190" t="s">
        <v>170</v>
      </c>
      <c r="E192" s="191" t="s">
        <v>356</v>
      </c>
      <c r="F192" s="192" t="s">
        <v>357</v>
      </c>
      <c r="G192" s="193" t="s">
        <v>173</v>
      </c>
      <c r="H192" s="194">
        <v>291.25599999999997</v>
      </c>
      <c r="I192" s="195"/>
      <c r="J192" s="196">
        <f>ROUND(I192*H192,2)</f>
        <v>0</v>
      </c>
      <c r="K192" s="192" t="s">
        <v>174</v>
      </c>
      <c r="L192" s="38"/>
      <c r="M192" s="197" t="s">
        <v>1</v>
      </c>
      <c r="N192" s="198" t="s">
        <v>38</v>
      </c>
      <c r="O192" s="70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1" t="s">
        <v>175</v>
      </c>
      <c r="AT192" s="201" t="s">
        <v>170</v>
      </c>
      <c r="AU192" s="201" t="s">
        <v>82</v>
      </c>
      <c r="AY192" s="16" t="s">
        <v>168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6" t="s">
        <v>80</v>
      </c>
      <c r="BK192" s="202">
        <f>ROUND(I192*H192,2)</f>
        <v>0</v>
      </c>
      <c r="BL192" s="16" t="s">
        <v>175</v>
      </c>
      <c r="BM192" s="201" t="s">
        <v>544</v>
      </c>
    </row>
    <row r="193" spans="1:65" s="13" customFormat="1" ht="11.25">
      <c r="B193" s="203"/>
      <c r="C193" s="204"/>
      <c r="D193" s="205" t="s">
        <v>185</v>
      </c>
      <c r="E193" s="206" t="s">
        <v>1</v>
      </c>
      <c r="F193" s="207" t="s">
        <v>545</v>
      </c>
      <c r="G193" s="204"/>
      <c r="H193" s="208">
        <v>291.25599999999997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185</v>
      </c>
      <c r="AU193" s="214" t="s">
        <v>82</v>
      </c>
      <c r="AV193" s="13" t="s">
        <v>82</v>
      </c>
      <c r="AW193" s="13" t="s">
        <v>30</v>
      </c>
      <c r="AX193" s="13" t="s">
        <v>80</v>
      </c>
      <c r="AY193" s="214" t="s">
        <v>168</v>
      </c>
    </row>
    <row r="194" spans="1:65" s="2" customFormat="1" ht="24.2" customHeight="1">
      <c r="A194" s="33"/>
      <c r="B194" s="34"/>
      <c r="C194" s="190" t="s">
        <v>313</v>
      </c>
      <c r="D194" s="190" t="s">
        <v>170</v>
      </c>
      <c r="E194" s="191" t="s">
        <v>361</v>
      </c>
      <c r="F194" s="192" t="s">
        <v>362</v>
      </c>
      <c r="G194" s="193" t="s">
        <v>173</v>
      </c>
      <c r="H194" s="194">
        <v>8737.68</v>
      </c>
      <c r="I194" s="195"/>
      <c r="J194" s="196">
        <f>ROUND(I194*H194,2)</f>
        <v>0</v>
      </c>
      <c r="K194" s="192" t="s">
        <v>174</v>
      </c>
      <c r="L194" s="38"/>
      <c r="M194" s="197" t="s">
        <v>1</v>
      </c>
      <c r="N194" s="198" t="s">
        <v>38</v>
      </c>
      <c r="O194" s="70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1" t="s">
        <v>175</v>
      </c>
      <c r="AT194" s="201" t="s">
        <v>170</v>
      </c>
      <c r="AU194" s="201" t="s">
        <v>82</v>
      </c>
      <c r="AY194" s="16" t="s">
        <v>168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6" t="s">
        <v>80</v>
      </c>
      <c r="BK194" s="202">
        <f>ROUND(I194*H194,2)</f>
        <v>0</v>
      </c>
      <c r="BL194" s="16" t="s">
        <v>175</v>
      </c>
      <c r="BM194" s="201" t="s">
        <v>546</v>
      </c>
    </row>
    <row r="195" spans="1:65" s="13" customFormat="1" ht="11.25">
      <c r="B195" s="203"/>
      <c r="C195" s="204"/>
      <c r="D195" s="205" t="s">
        <v>185</v>
      </c>
      <c r="E195" s="206" t="s">
        <v>1</v>
      </c>
      <c r="F195" s="207" t="s">
        <v>547</v>
      </c>
      <c r="G195" s="204"/>
      <c r="H195" s="208">
        <v>8737.68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185</v>
      </c>
      <c r="AU195" s="214" t="s">
        <v>82</v>
      </c>
      <c r="AV195" s="13" t="s">
        <v>82</v>
      </c>
      <c r="AW195" s="13" t="s">
        <v>30</v>
      </c>
      <c r="AX195" s="13" t="s">
        <v>80</v>
      </c>
      <c r="AY195" s="214" t="s">
        <v>168</v>
      </c>
    </row>
    <row r="196" spans="1:65" s="2" customFormat="1" ht="24.2" customHeight="1">
      <c r="A196" s="33"/>
      <c r="B196" s="34"/>
      <c r="C196" s="190" t="s">
        <v>318</v>
      </c>
      <c r="D196" s="190" t="s">
        <v>170</v>
      </c>
      <c r="E196" s="191" t="s">
        <v>366</v>
      </c>
      <c r="F196" s="192" t="s">
        <v>367</v>
      </c>
      <c r="G196" s="193" t="s">
        <v>173</v>
      </c>
      <c r="H196" s="194">
        <v>291.25599999999997</v>
      </c>
      <c r="I196" s="195"/>
      <c r="J196" s="196">
        <f>ROUND(I196*H196,2)</f>
        <v>0</v>
      </c>
      <c r="K196" s="192" t="s">
        <v>174</v>
      </c>
      <c r="L196" s="38"/>
      <c r="M196" s="197" t="s">
        <v>1</v>
      </c>
      <c r="N196" s="198" t="s">
        <v>38</v>
      </c>
      <c r="O196" s="70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175</v>
      </c>
      <c r="AT196" s="201" t="s">
        <v>170</v>
      </c>
      <c r="AU196" s="201" t="s">
        <v>82</v>
      </c>
      <c r="AY196" s="16" t="s">
        <v>168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80</v>
      </c>
      <c r="BK196" s="202">
        <f>ROUND(I196*H196,2)</f>
        <v>0</v>
      </c>
      <c r="BL196" s="16" t="s">
        <v>175</v>
      </c>
      <c r="BM196" s="201" t="s">
        <v>548</v>
      </c>
    </row>
    <row r="197" spans="1:65" s="2" customFormat="1" ht="24.2" customHeight="1">
      <c r="A197" s="33"/>
      <c r="B197" s="34"/>
      <c r="C197" s="190" t="s">
        <v>323</v>
      </c>
      <c r="D197" s="190" t="s">
        <v>170</v>
      </c>
      <c r="E197" s="191" t="s">
        <v>418</v>
      </c>
      <c r="F197" s="192" t="s">
        <v>419</v>
      </c>
      <c r="G197" s="193" t="s">
        <v>183</v>
      </c>
      <c r="H197" s="194">
        <v>2</v>
      </c>
      <c r="I197" s="195"/>
      <c r="J197" s="196">
        <f>ROUND(I197*H197,2)</f>
        <v>0</v>
      </c>
      <c r="K197" s="192" t="s">
        <v>174</v>
      </c>
      <c r="L197" s="38"/>
      <c r="M197" s="197" t="s">
        <v>1</v>
      </c>
      <c r="N197" s="198" t="s">
        <v>38</v>
      </c>
      <c r="O197" s="70"/>
      <c r="P197" s="199">
        <f>O197*H197</f>
        <v>0</v>
      </c>
      <c r="Q197" s="199">
        <v>0</v>
      </c>
      <c r="R197" s="199">
        <f>Q197*H197</f>
        <v>0</v>
      </c>
      <c r="S197" s="199">
        <v>2.5</v>
      </c>
      <c r="T197" s="200">
        <f>S197*H197</f>
        <v>5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1" t="s">
        <v>175</v>
      </c>
      <c r="AT197" s="201" t="s">
        <v>170</v>
      </c>
      <c r="AU197" s="201" t="s">
        <v>82</v>
      </c>
      <c r="AY197" s="16" t="s">
        <v>168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6" t="s">
        <v>80</v>
      </c>
      <c r="BK197" s="202">
        <f>ROUND(I197*H197,2)</f>
        <v>0</v>
      </c>
      <c r="BL197" s="16" t="s">
        <v>175</v>
      </c>
      <c r="BM197" s="201" t="s">
        <v>549</v>
      </c>
    </row>
    <row r="198" spans="1:65" s="13" customFormat="1" ht="11.25">
      <c r="B198" s="203"/>
      <c r="C198" s="204"/>
      <c r="D198" s="205" t="s">
        <v>185</v>
      </c>
      <c r="E198" s="206" t="s">
        <v>1</v>
      </c>
      <c r="F198" s="207" t="s">
        <v>421</v>
      </c>
      <c r="G198" s="204"/>
      <c r="H198" s="208">
        <v>2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185</v>
      </c>
      <c r="AU198" s="214" t="s">
        <v>82</v>
      </c>
      <c r="AV198" s="13" t="s">
        <v>82</v>
      </c>
      <c r="AW198" s="13" t="s">
        <v>30</v>
      </c>
      <c r="AX198" s="13" t="s">
        <v>80</v>
      </c>
      <c r="AY198" s="214" t="s">
        <v>168</v>
      </c>
    </row>
    <row r="199" spans="1:65" s="2" customFormat="1" ht="24.2" customHeight="1">
      <c r="A199" s="33"/>
      <c r="B199" s="34"/>
      <c r="C199" s="190" t="s">
        <v>327</v>
      </c>
      <c r="D199" s="190" t="s">
        <v>170</v>
      </c>
      <c r="E199" s="191" t="s">
        <v>370</v>
      </c>
      <c r="F199" s="192" t="s">
        <v>371</v>
      </c>
      <c r="G199" s="193" t="s">
        <v>173</v>
      </c>
      <c r="H199" s="194">
        <v>291.25599999999997</v>
      </c>
      <c r="I199" s="195"/>
      <c r="J199" s="196">
        <f>ROUND(I199*H199,2)</f>
        <v>0</v>
      </c>
      <c r="K199" s="192" t="s">
        <v>174</v>
      </c>
      <c r="L199" s="38"/>
      <c r="M199" s="197" t="s">
        <v>1</v>
      </c>
      <c r="N199" s="198" t="s">
        <v>38</v>
      </c>
      <c r="O199" s="70"/>
      <c r="P199" s="199">
        <f>O199*H199</f>
        <v>0</v>
      </c>
      <c r="Q199" s="199">
        <v>6.5000000000000002E-2</v>
      </c>
      <c r="R199" s="199">
        <f>Q199*H199</f>
        <v>18.931639999999998</v>
      </c>
      <c r="S199" s="199">
        <v>0.13</v>
      </c>
      <c r="T199" s="200">
        <f>S199*H199</f>
        <v>37.863279999999996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175</v>
      </c>
      <c r="AT199" s="201" t="s">
        <v>170</v>
      </c>
      <c r="AU199" s="201" t="s">
        <v>82</v>
      </c>
      <c r="AY199" s="16" t="s">
        <v>168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80</v>
      </c>
      <c r="BK199" s="202">
        <f>ROUND(I199*H199,2)</f>
        <v>0</v>
      </c>
      <c r="BL199" s="16" t="s">
        <v>175</v>
      </c>
      <c r="BM199" s="201" t="s">
        <v>550</v>
      </c>
    </row>
    <row r="200" spans="1:65" s="13" customFormat="1" ht="11.25">
      <c r="B200" s="203"/>
      <c r="C200" s="204"/>
      <c r="D200" s="205" t="s">
        <v>185</v>
      </c>
      <c r="E200" s="206" t="s">
        <v>1</v>
      </c>
      <c r="F200" s="207" t="s">
        <v>373</v>
      </c>
      <c r="G200" s="204"/>
      <c r="H200" s="208">
        <v>34.968000000000004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185</v>
      </c>
      <c r="AU200" s="214" t="s">
        <v>82</v>
      </c>
      <c r="AV200" s="13" t="s">
        <v>82</v>
      </c>
      <c r="AW200" s="13" t="s">
        <v>30</v>
      </c>
      <c r="AX200" s="13" t="s">
        <v>73</v>
      </c>
      <c r="AY200" s="214" t="s">
        <v>168</v>
      </c>
    </row>
    <row r="201" spans="1:65" s="13" customFormat="1" ht="11.25">
      <c r="B201" s="203"/>
      <c r="C201" s="204"/>
      <c r="D201" s="205" t="s">
        <v>185</v>
      </c>
      <c r="E201" s="206" t="s">
        <v>1</v>
      </c>
      <c r="F201" s="207" t="s">
        <v>374</v>
      </c>
      <c r="G201" s="204"/>
      <c r="H201" s="208">
        <v>34.968000000000004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185</v>
      </c>
      <c r="AU201" s="214" t="s">
        <v>82</v>
      </c>
      <c r="AV201" s="13" t="s">
        <v>82</v>
      </c>
      <c r="AW201" s="13" t="s">
        <v>30</v>
      </c>
      <c r="AX201" s="13" t="s">
        <v>73</v>
      </c>
      <c r="AY201" s="214" t="s">
        <v>168</v>
      </c>
    </row>
    <row r="202" spans="1:65" s="13" customFormat="1" ht="11.25">
      <c r="B202" s="203"/>
      <c r="C202" s="204"/>
      <c r="D202" s="205" t="s">
        <v>185</v>
      </c>
      <c r="E202" s="206" t="s">
        <v>1</v>
      </c>
      <c r="F202" s="207" t="s">
        <v>551</v>
      </c>
      <c r="G202" s="204"/>
      <c r="H202" s="208">
        <v>84.32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185</v>
      </c>
      <c r="AU202" s="214" t="s">
        <v>82</v>
      </c>
      <c r="AV202" s="13" t="s">
        <v>82</v>
      </c>
      <c r="AW202" s="13" t="s">
        <v>30</v>
      </c>
      <c r="AX202" s="13" t="s">
        <v>73</v>
      </c>
      <c r="AY202" s="214" t="s">
        <v>168</v>
      </c>
    </row>
    <row r="203" spans="1:65" s="13" customFormat="1" ht="11.25">
      <c r="B203" s="203"/>
      <c r="C203" s="204"/>
      <c r="D203" s="205" t="s">
        <v>185</v>
      </c>
      <c r="E203" s="206" t="s">
        <v>1</v>
      </c>
      <c r="F203" s="207" t="s">
        <v>552</v>
      </c>
      <c r="G203" s="204"/>
      <c r="H203" s="208">
        <v>52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185</v>
      </c>
      <c r="AU203" s="214" t="s">
        <v>82</v>
      </c>
      <c r="AV203" s="13" t="s">
        <v>82</v>
      </c>
      <c r="AW203" s="13" t="s">
        <v>30</v>
      </c>
      <c r="AX203" s="13" t="s">
        <v>73</v>
      </c>
      <c r="AY203" s="214" t="s">
        <v>168</v>
      </c>
    </row>
    <row r="204" spans="1:65" s="13" customFormat="1" ht="11.25">
      <c r="B204" s="203"/>
      <c r="C204" s="204"/>
      <c r="D204" s="205" t="s">
        <v>185</v>
      </c>
      <c r="E204" s="206" t="s">
        <v>1</v>
      </c>
      <c r="F204" s="207" t="s">
        <v>553</v>
      </c>
      <c r="G204" s="204"/>
      <c r="H204" s="208">
        <v>21.25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185</v>
      </c>
      <c r="AU204" s="214" t="s">
        <v>82</v>
      </c>
      <c r="AV204" s="13" t="s">
        <v>82</v>
      </c>
      <c r="AW204" s="13" t="s">
        <v>30</v>
      </c>
      <c r="AX204" s="13" t="s">
        <v>73</v>
      </c>
      <c r="AY204" s="214" t="s">
        <v>168</v>
      </c>
    </row>
    <row r="205" spans="1:65" s="13" customFormat="1" ht="11.25">
      <c r="B205" s="203"/>
      <c r="C205" s="204"/>
      <c r="D205" s="205" t="s">
        <v>185</v>
      </c>
      <c r="E205" s="206" t="s">
        <v>1</v>
      </c>
      <c r="F205" s="207" t="s">
        <v>554</v>
      </c>
      <c r="G205" s="204"/>
      <c r="H205" s="208">
        <v>21.25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185</v>
      </c>
      <c r="AU205" s="214" t="s">
        <v>82</v>
      </c>
      <c r="AV205" s="13" t="s">
        <v>82</v>
      </c>
      <c r="AW205" s="13" t="s">
        <v>30</v>
      </c>
      <c r="AX205" s="13" t="s">
        <v>73</v>
      </c>
      <c r="AY205" s="214" t="s">
        <v>168</v>
      </c>
    </row>
    <row r="206" spans="1:65" s="13" customFormat="1" ht="11.25">
      <c r="B206" s="203"/>
      <c r="C206" s="204"/>
      <c r="D206" s="205" t="s">
        <v>185</v>
      </c>
      <c r="E206" s="206" t="s">
        <v>1</v>
      </c>
      <c r="F206" s="207" t="s">
        <v>555</v>
      </c>
      <c r="G206" s="204"/>
      <c r="H206" s="208">
        <v>21.25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185</v>
      </c>
      <c r="AU206" s="214" t="s">
        <v>82</v>
      </c>
      <c r="AV206" s="13" t="s">
        <v>82</v>
      </c>
      <c r="AW206" s="13" t="s">
        <v>30</v>
      </c>
      <c r="AX206" s="13" t="s">
        <v>73</v>
      </c>
      <c r="AY206" s="214" t="s">
        <v>168</v>
      </c>
    </row>
    <row r="207" spans="1:65" s="13" customFormat="1" ht="11.25">
      <c r="B207" s="203"/>
      <c r="C207" s="204"/>
      <c r="D207" s="205" t="s">
        <v>185</v>
      </c>
      <c r="E207" s="206" t="s">
        <v>1</v>
      </c>
      <c r="F207" s="207" t="s">
        <v>556</v>
      </c>
      <c r="G207" s="204"/>
      <c r="H207" s="208">
        <v>21.25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185</v>
      </c>
      <c r="AU207" s="214" t="s">
        <v>82</v>
      </c>
      <c r="AV207" s="13" t="s">
        <v>82</v>
      </c>
      <c r="AW207" s="13" t="s">
        <v>30</v>
      </c>
      <c r="AX207" s="13" t="s">
        <v>73</v>
      </c>
      <c r="AY207" s="214" t="s">
        <v>168</v>
      </c>
    </row>
    <row r="208" spans="1:65" s="14" customFormat="1" ht="11.25">
      <c r="B208" s="215"/>
      <c r="C208" s="216"/>
      <c r="D208" s="205" t="s">
        <v>185</v>
      </c>
      <c r="E208" s="217" t="s">
        <v>1</v>
      </c>
      <c r="F208" s="218" t="s">
        <v>189</v>
      </c>
      <c r="G208" s="216"/>
      <c r="H208" s="219">
        <v>291.25599999999997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185</v>
      </c>
      <c r="AU208" s="225" t="s">
        <v>82</v>
      </c>
      <c r="AV208" s="14" t="s">
        <v>175</v>
      </c>
      <c r="AW208" s="14" t="s">
        <v>30</v>
      </c>
      <c r="AX208" s="14" t="s">
        <v>80</v>
      </c>
      <c r="AY208" s="225" t="s">
        <v>168</v>
      </c>
    </row>
    <row r="209" spans="1:65" s="2" customFormat="1" ht="24.2" customHeight="1">
      <c r="A209" s="33"/>
      <c r="B209" s="34"/>
      <c r="C209" s="190" t="s">
        <v>332</v>
      </c>
      <c r="D209" s="190" t="s">
        <v>170</v>
      </c>
      <c r="E209" s="191" t="s">
        <v>393</v>
      </c>
      <c r="F209" s="192" t="s">
        <v>394</v>
      </c>
      <c r="G209" s="193" t="s">
        <v>183</v>
      </c>
      <c r="H209" s="194">
        <v>9.3000000000000007</v>
      </c>
      <c r="I209" s="195"/>
      <c r="J209" s="196">
        <f>ROUND(I209*H209,2)</f>
        <v>0</v>
      </c>
      <c r="K209" s="192" t="s">
        <v>174</v>
      </c>
      <c r="L209" s="38"/>
      <c r="M209" s="197" t="s">
        <v>1</v>
      </c>
      <c r="N209" s="198" t="s">
        <v>38</v>
      </c>
      <c r="O209" s="70"/>
      <c r="P209" s="199">
        <f>O209*H209</f>
        <v>0</v>
      </c>
      <c r="Q209" s="199">
        <v>0.50375000000000003</v>
      </c>
      <c r="R209" s="199">
        <f>Q209*H209</f>
        <v>4.6848750000000008</v>
      </c>
      <c r="S209" s="199">
        <v>2.5</v>
      </c>
      <c r="T209" s="200">
        <f>S209*H209</f>
        <v>23.25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1" t="s">
        <v>175</v>
      </c>
      <c r="AT209" s="201" t="s">
        <v>170</v>
      </c>
      <c r="AU209" s="201" t="s">
        <v>82</v>
      </c>
      <c r="AY209" s="16" t="s">
        <v>168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6" t="s">
        <v>80</v>
      </c>
      <c r="BK209" s="202">
        <f>ROUND(I209*H209,2)</f>
        <v>0</v>
      </c>
      <c r="BL209" s="16" t="s">
        <v>175</v>
      </c>
      <c r="BM209" s="201" t="s">
        <v>557</v>
      </c>
    </row>
    <row r="210" spans="1:65" s="13" customFormat="1" ht="11.25">
      <c r="B210" s="203"/>
      <c r="C210" s="204"/>
      <c r="D210" s="205" t="s">
        <v>185</v>
      </c>
      <c r="E210" s="206" t="s">
        <v>1</v>
      </c>
      <c r="F210" s="207" t="s">
        <v>558</v>
      </c>
      <c r="G210" s="204"/>
      <c r="H210" s="208">
        <v>7.8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185</v>
      </c>
      <c r="AU210" s="214" t="s">
        <v>82</v>
      </c>
      <c r="AV210" s="13" t="s">
        <v>82</v>
      </c>
      <c r="AW210" s="13" t="s">
        <v>30</v>
      </c>
      <c r="AX210" s="13" t="s">
        <v>73</v>
      </c>
      <c r="AY210" s="214" t="s">
        <v>168</v>
      </c>
    </row>
    <row r="211" spans="1:65" s="13" customFormat="1" ht="11.25">
      <c r="B211" s="203"/>
      <c r="C211" s="204"/>
      <c r="D211" s="205" t="s">
        <v>185</v>
      </c>
      <c r="E211" s="206" t="s">
        <v>1</v>
      </c>
      <c r="F211" s="207" t="s">
        <v>398</v>
      </c>
      <c r="G211" s="204"/>
      <c r="H211" s="208">
        <v>1.5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185</v>
      </c>
      <c r="AU211" s="214" t="s">
        <v>82</v>
      </c>
      <c r="AV211" s="13" t="s">
        <v>82</v>
      </c>
      <c r="AW211" s="13" t="s">
        <v>30</v>
      </c>
      <c r="AX211" s="13" t="s">
        <v>73</v>
      </c>
      <c r="AY211" s="214" t="s">
        <v>168</v>
      </c>
    </row>
    <row r="212" spans="1:65" s="14" customFormat="1" ht="11.25">
      <c r="B212" s="215"/>
      <c r="C212" s="216"/>
      <c r="D212" s="205" t="s">
        <v>185</v>
      </c>
      <c r="E212" s="217" t="s">
        <v>1</v>
      </c>
      <c r="F212" s="218" t="s">
        <v>189</v>
      </c>
      <c r="G212" s="216"/>
      <c r="H212" s="219">
        <v>9.3000000000000007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AT212" s="225" t="s">
        <v>185</v>
      </c>
      <c r="AU212" s="225" t="s">
        <v>82</v>
      </c>
      <c r="AV212" s="14" t="s">
        <v>175</v>
      </c>
      <c r="AW212" s="14" t="s">
        <v>30</v>
      </c>
      <c r="AX212" s="14" t="s">
        <v>80</v>
      </c>
      <c r="AY212" s="225" t="s">
        <v>168</v>
      </c>
    </row>
    <row r="213" spans="1:65" s="2" customFormat="1" ht="24.2" customHeight="1">
      <c r="A213" s="33"/>
      <c r="B213" s="34"/>
      <c r="C213" s="190" t="s">
        <v>338</v>
      </c>
      <c r="D213" s="190" t="s">
        <v>170</v>
      </c>
      <c r="E213" s="191" t="s">
        <v>400</v>
      </c>
      <c r="F213" s="192" t="s">
        <v>401</v>
      </c>
      <c r="G213" s="193" t="s">
        <v>183</v>
      </c>
      <c r="H213" s="194">
        <v>9.3000000000000007</v>
      </c>
      <c r="I213" s="195"/>
      <c r="J213" s="196">
        <f>ROUND(I213*H213,2)</f>
        <v>0</v>
      </c>
      <c r="K213" s="192" t="s">
        <v>174</v>
      </c>
      <c r="L213" s="38"/>
      <c r="M213" s="197" t="s">
        <v>1</v>
      </c>
      <c r="N213" s="198" t="s">
        <v>38</v>
      </c>
      <c r="O213" s="70"/>
      <c r="P213" s="199">
        <f>O213*H213</f>
        <v>0</v>
      </c>
      <c r="Q213" s="199">
        <v>0.4</v>
      </c>
      <c r="R213" s="199">
        <f>Q213*H213</f>
        <v>3.7200000000000006</v>
      </c>
      <c r="S213" s="199">
        <v>0</v>
      </c>
      <c r="T213" s="20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175</v>
      </c>
      <c r="AT213" s="201" t="s">
        <v>170</v>
      </c>
      <c r="AU213" s="201" t="s">
        <v>82</v>
      </c>
      <c r="AY213" s="16" t="s">
        <v>168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80</v>
      </c>
      <c r="BK213" s="202">
        <f>ROUND(I213*H213,2)</f>
        <v>0</v>
      </c>
      <c r="BL213" s="16" t="s">
        <v>175</v>
      </c>
      <c r="BM213" s="201" t="s">
        <v>559</v>
      </c>
    </row>
    <row r="214" spans="1:65" s="2" customFormat="1" ht="24.2" customHeight="1">
      <c r="A214" s="33"/>
      <c r="B214" s="34"/>
      <c r="C214" s="190" t="s">
        <v>344</v>
      </c>
      <c r="D214" s="190" t="s">
        <v>170</v>
      </c>
      <c r="E214" s="191" t="s">
        <v>404</v>
      </c>
      <c r="F214" s="192" t="s">
        <v>405</v>
      </c>
      <c r="G214" s="193" t="s">
        <v>183</v>
      </c>
      <c r="H214" s="194">
        <v>9.3000000000000007</v>
      </c>
      <c r="I214" s="195"/>
      <c r="J214" s="196">
        <f>ROUND(I214*H214,2)</f>
        <v>0</v>
      </c>
      <c r="K214" s="192" t="s">
        <v>174</v>
      </c>
      <c r="L214" s="38"/>
      <c r="M214" s="197" t="s">
        <v>1</v>
      </c>
      <c r="N214" s="198" t="s">
        <v>38</v>
      </c>
      <c r="O214" s="70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175</v>
      </c>
      <c r="AT214" s="201" t="s">
        <v>170</v>
      </c>
      <c r="AU214" s="201" t="s">
        <v>82</v>
      </c>
      <c r="AY214" s="16" t="s">
        <v>168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6" t="s">
        <v>80</v>
      </c>
      <c r="BK214" s="202">
        <f>ROUND(I214*H214,2)</f>
        <v>0</v>
      </c>
      <c r="BL214" s="16" t="s">
        <v>175</v>
      </c>
      <c r="BM214" s="201" t="s">
        <v>560</v>
      </c>
    </row>
    <row r="215" spans="1:65" s="2" customFormat="1" ht="24.2" customHeight="1">
      <c r="A215" s="33"/>
      <c r="B215" s="34"/>
      <c r="C215" s="190" t="s">
        <v>350</v>
      </c>
      <c r="D215" s="190" t="s">
        <v>170</v>
      </c>
      <c r="E215" s="191" t="s">
        <v>408</v>
      </c>
      <c r="F215" s="192" t="s">
        <v>409</v>
      </c>
      <c r="G215" s="193" t="s">
        <v>183</v>
      </c>
      <c r="H215" s="194">
        <v>9.3000000000000007</v>
      </c>
      <c r="I215" s="195"/>
      <c r="J215" s="196">
        <f>ROUND(I215*H215,2)</f>
        <v>0</v>
      </c>
      <c r="K215" s="192" t="s">
        <v>174</v>
      </c>
      <c r="L215" s="38"/>
      <c r="M215" s="197" t="s">
        <v>1</v>
      </c>
      <c r="N215" s="198" t="s">
        <v>38</v>
      </c>
      <c r="O215" s="7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175</v>
      </c>
      <c r="AT215" s="201" t="s">
        <v>170</v>
      </c>
      <c r="AU215" s="201" t="s">
        <v>82</v>
      </c>
      <c r="AY215" s="16" t="s">
        <v>168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6" t="s">
        <v>80</v>
      </c>
      <c r="BK215" s="202">
        <f>ROUND(I215*H215,2)</f>
        <v>0</v>
      </c>
      <c r="BL215" s="16" t="s">
        <v>175</v>
      </c>
      <c r="BM215" s="201" t="s">
        <v>561</v>
      </c>
    </row>
    <row r="216" spans="1:65" s="2" customFormat="1" ht="24.2" customHeight="1">
      <c r="A216" s="33"/>
      <c r="B216" s="34"/>
      <c r="C216" s="190" t="s">
        <v>355</v>
      </c>
      <c r="D216" s="190" t="s">
        <v>170</v>
      </c>
      <c r="E216" s="191" t="s">
        <v>382</v>
      </c>
      <c r="F216" s="192" t="s">
        <v>383</v>
      </c>
      <c r="G216" s="193" t="s">
        <v>173</v>
      </c>
      <c r="H216" s="194">
        <v>172.29400000000001</v>
      </c>
      <c r="I216" s="195"/>
      <c r="J216" s="196">
        <f>ROUND(I216*H216,2)</f>
        <v>0</v>
      </c>
      <c r="K216" s="192" t="s">
        <v>174</v>
      </c>
      <c r="L216" s="38"/>
      <c r="M216" s="197" t="s">
        <v>1</v>
      </c>
      <c r="N216" s="198" t="s">
        <v>38</v>
      </c>
      <c r="O216" s="70"/>
      <c r="P216" s="199">
        <f>O216*H216</f>
        <v>0</v>
      </c>
      <c r="Q216" s="199">
        <v>0</v>
      </c>
      <c r="R216" s="199">
        <f>Q216*H216</f>
        <v>0</v>
      </c>
      <c r="S216" s="199">
        <v>7.7899999999999997E-2</v>
      </c>
      <c r="T216" s="200">
        <f>S216*H216</f>
        <v>13.4217026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175</v>
      </c>
      <c r="AT216" s="201" t="s">
        <v>170</v>
      </c>
      <c r="AU216" s="201" t="s">
        <v>82</v>
      </c>
      <c r="AY216" s="16" t="s">
        <v>168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80</v>
      </c>
      <c r="BK216" s="202">
        <f>ROUND(I216*H216,2)</f>
        <v>0</v>
      </c>
      <c r="BL216" s="16" t="s">
        <v>175</v>
      </c>
      <c r="BM216" s="201" t="s">
        <v>562</v>
      </c>
    </row>
    <row r="217" spans="1:65" s="2" customFormat="1" ht="19.5">
      <c r="A217" s="33"/>
      <c r="B217" s="34"/>
      <c r="C217" s="35"/>
      <c r="D217" s="205" t="s">
        <v>241</v>
      </c>
      <c r="E217" s="35"/>
      <c r="F217" s="236" t="s">
        <v>385</v>
      </c>
      <c r="G217" s="35"/>
      <c r="H217" s="35"/>
      <c r="I217" s="237"/>
      <c r="J217" s="35"/>
      <c r="K217" s="35"/>
      <c r="L217" s="38"/>
      <c r="M217" s="238"/>
      <c r="N217" s="239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241</v>
      </c>
      <c r="AU217" s="16" t="s">
        <v>82</v>
      </c>
    </row>
    <row r="218" spans="1:65" s="13" customFormat="1" ht="11.25">
      <c r="B218" s="203"/>
      <c r="C218" s="204"/>
      <c r="D218" s="205" t="s">
        <v>185</v>
      </c>
      <c r="E218" s="206" t="s">
        <v>1</v>
      </c>
      <c r="F218" s="207" t="s">
        <v>373</v>
      </c>
      <c r="G218" s="204"/>
      <c r="H218" s="208">
        <v>34.968000000000004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185</v>
      </c>
      <c r="AU218" s="214" t="s">
        <v>82</v>
      </c>
      <c r="AV218" s="13" t="s">
        <v>82</v>
      </c>
      <c r="AW218" s="13" t="s">
        <v>30</v>
      </c>
      <c r="AX218" s="13" t="s">
        <v>73</v>
      </c>
      <c r="AY218" s="214" t="s">
        <v>168</v>
      </c>
    </row>
    <row r="219" spans="1:65" s="13" customFormat="1" ht="11.25">
      <c r="B219" s="203"/>
      <c r="C219" s="204"/>
      <c r="D219" s="205" t="s">
        <v>185</v>
      </c>
      <c r="E219" s="206" t="s">
        <v>1</v>
      </c>
      <c r="F219" s="207" t="s">
        <v>374</v>
      </c>
      <c r="G219" s="204"/>
      <c r="H219" s="208">
        <v>34.968000000000004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185</v>
      </c>
      <c r="AU219" s="214" t="s">
        <v>82</v>
      </c>
      <c r="AV219" s="13" t="s">
        <v>82</v>
      </c>
      <c r="AW219" s="13" t="s">
        <v>30</v>
      </c>
      <c r="AX219" s="13" t="s">
        <v>73</v>
      </c>
      <c r="AY219" s="214" t="s">
        <v>168</v>
      </c>
    </row>
    <row r="220" spans="1:65" s="13" customFormat="1" ht="11.25">
      <c r="B220" s="203"/>
      <c r="C220" s="204"/>
      <c r="D220" s="205" t="s">
        <v>185</v>
      </c>
      <c r="E220" s="206" t="s">
        <v>1</v>
      </c>
      <c r="F220" s="207" t="s">
        <v>563</v>
      </c>
      <c r="G220" s="204"/>
      <c r="H220" s="208">
        <v>8.4320000000000004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185</v>
      </c>
      <c r="AU220" s="214" t="s">
        <v>82</v>
      </c>
      <c r="AV220" s="13" t="s">
        <v>82</v>
      </c>
      <c r="AW220" s="13" t="s">
        <v>30</v>
      </c>
      <c r="AX220" s="13" t="s">
        <v>73</v>
      </c>
      <c r="AY220" s="214" t="s">
        <v>168</v>
      </c>
    </row>
    <row r="221" spans="1:65" s="13" customFormat="1" ht="11.25">
      <c r="B221" s="203"/>
      <c r="C221" s="204"/>
      <c r="D221" s="205" t="s">
        <v>185</v>
      </c>
      <c r="E221" s="206" t="s">
        <v>1</v>
      </c>
      <c r="F221" s="207" t="s">
        <v>552</v>
      </c>
      <c r="G221" s="204"/>
      <c r="H221" s="208">
        <v>52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185</v>
      </c>
      <c r="AU221" s="214" t="s">
        <v>82</v>
      </c>
      <c r="AV221" s="13" t="s">
        <v>82</v>
      </c>
      <c r="AW221" s="13" t="s">
        <v>30</v>
      </c>
      <c r="AX221" s="13" t="s">
        <v>73</v>
      </c>
      <c r="AY221" s="214" t="s">
        <v>168</v>
      </c>
    </row>
    <row r="222" spans="1:65" s="13" customFormat="1" ht="11.25">
      <c r="B222" s="203"/>
      <c r="C222" s="204"/>
      <c r="D222" s="205" t="s">
        <v>185</v>
      </c>
      <c r="E222" s="206" t="s">
        <v>1</v>
      </c>
      <c r="F222" s="207" t="s">
        <v>553</v>
      </c>
      <c r="G222" s="204"/>
      <c r="H222" s="208">
        <v>21.25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185</v>
      </c>
      <c r="AU222" s="214" t="s">
        <v>82</v>
      </c>
      <c r="AV222" s="13" t="s">
        <v>82</v>
      </c>
      <c r="AW222" s="13" t="s">
        <v>30</v>
      </c>
      <c r="AX222" s="13" t="s">
        <v>73</v>
      </c>
      <c r="AY222" s="214" t="s">
        <v>168</v>
      </c>
    </row>
    <row r="223" spans="1:65" s="13" customFormat="1" ht="11.25">
      <c r="B223" s="203"/>
      <c r="C223" s="204"/>
      <c r="D223" s="205" t="s">
        <v>185</v>
      </c>
      <c r="E223" s="206" t="s">
        <v>1</v>
      </c>
      <c r="F223" s="207" t="s">
        <v>554</v>
      </c>
      <c r="G223" s="204"/>
      <c r="H223" s="208">
        <v>21.25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185</v>
      </c>
      <c r="AU223" s="214" t="s">
        <v>82</v>
      </c>
      <c r="AV223" s="13" t="s">
        <v>82</v>
      </c>
      <c r="AW223" s="13" t="s">
        <v>30</v>
      </c>
      <c r="AX223" s="13" t="s">
        <v>73</v>
      </c>
      <c r="AY223" s="214" t="s">
        <v>168</v>
      </c>
    </row>
    <row r="224" spans="1:65" s="13" customFormat="1" ht="11.25">
      <c r="B224" s="203"/>
      <c r="C224" s="204"/>
      <c r="D224" s="205" t="s">
        <v>185</v>
      </c>
      <c r="E224" s="206" t="s">
        <v>1</v>
      </c>
      <c r="F224" s="207" t="s">
        <v>555</v>
      </c>
      <c r="G224" s="204"/>
      <c r="H224" s="208">
        <v>21.25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185</v>
      </c>
      <c r="AU224" s="214" t="s">
        <v>82</v>
      </c>
      <c r="AV224" s="13" t="s">
        <v>82</v>
      </c>
      <c r="AW224" s="13" t="s">
        <v>30</v>
      </c>
      <c r="AX224" s="13" t="s">
        <v>73</v>
      </c>
      <c r="AY224" s="214" t="s">
        <v>168</v>
      </c>
    </row>
    <row r="225" spans="1:65" s="13" customFormat="1" ht="11.25">
      <c r="B225" s="203"/>
      <c r="C225" s="204"/>
      <c r="D225" s="205" t="s">
        <v>185</v>
      </c>
      <c r="E225" s="206" t="s">
        <v>1</v>
      </c>
      <c r="F225" s="207" t="s">
        <v>556</v>
      </c>
      <c r="G225" s="204"/>
      <c r="H225" s="208">
        <v>21.25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185</v>
      </c>
      <c r="AU225" s="214" t="s">
        <v>82</v>
      </c>
      <c r="AV225" s="13" t="s">
        <v>82</v>
      </c>
      <c r="AW225" s="13" t="s">
        <v>30</v>
      </c>
      <c r="AX225" s="13" t="s">
        <v>73</v>
      </c>
      <c r="AY225" s="214" t="s">
        <v>168</v>
      </c>
    </row>
    <row r="226" spans="1:65" s="14" customFormat="1" ht="11.25">
      <c r="B226" s="215"/>
      <c r="C226" s="216"/>
      <c r="D226" s="205" t="s">
        <v>185</v>
      </c>
      <c r="E226" s="217" t="s">
        <v>1</v>
      </c>
      <c r="F226" s="218" t="s">
        <v>189</v>
      </c>
      <c r="G226" s="216"/>
      <c r="H226" s="219">
        <v>215.36799999999999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185</v>
      </c>
      <c r="AU226" s="225" t="s">
        <v>82</v>
      </c>
      <c r="AV226" s="14" t="s">
        <v>175</v>
      </c>
      <c r="AW226" s="14" t="s">
        <v>30</v>
      </c>
      <c r="AX226" s="14" t="s">
        <v>80</v>
      </c>
      <c r="AY226" s="225" t="s">
        <v>168</v>
      </c>
    </row>
    <row r="227" spans="1:65" s="13" customFormat="1" ht="11.25">
      <c r="B227" s="203"/>
      <c r="C227" s="204"/>
      <c r="D227" s="205" t="s">
        <v>185</v>
      </c>
      <c r="E227" s="204"/>
      <c r="F227" s="207" t="s">
        <v>564</v>
      </c>
      <c r="G227" s="204"/>
      <c r="H227" s="208">
        <v>172.29400000000001</v>
      </c>
      <c r="I227" s="209"/>
      <c r="J227" s="204"/>
      <c r="K227" s="204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185</v>
      </c>
      <c r="AU227" s="214" t="s">
        <v>82</v>
      </c>
      <c r="AV227" s="13" t="s">
        <v>82</v>
      </c>
      <c r="AW227" s="13" t="s">
        <v>4</v>
      </c>
      <c r="AX227" s="13" t="s">
        <v>80</v>
      </c>
      <c r="AY227" s="214" t="s">
        <v>168</v>
      </c>
    </row>
    <row r="228" spans="1:65" s="2" customFormat="1" ht="24.2" customHeight="1">
      <c r="A228" s="33"/>
      <c r="B228" s="34"/>
      <c r="C228" s="190" t="s">
        <v>360</v>
      </c>
      <c r="D228" s="190" t="s">
        <v>170</v>
      </c>
      <c r="E228" s="191" t="s">
        <v>389</v>
      </c>
      <c r="F228" s="192" t="s">
        <v>390</v>
      </c>
      <c r="G228" s="193" t="s">
        <v>173</v>
      </c>
      <c r="H228" s="194">
        <v>172.29400000000001</v>
      </c>
      <c r="I228" s="195"/>
      <c r="J228" s="196">
        <f>ROUND(I228*H228,2)</f>
        <v>0</v>
      </c>
      <c r="K228" s="192" t="s">
        <v>174</v>
      </c>
      <c r="L228" s="38"/>
      <c r="M228" s="197" t="s">
        <v>1</v>
      </c>
      <c r="N228" s="198" t="s">
        <v>38</v>
      </c>
      <c r="O228" s="70"/>
      <c r="P228" s="199">
        <f>O228*H228</f>
        <v>0</v>
      </c>
      <c r="Q228" s="199">
        <v>7.8163999999999997E-2</v>
      </c>
      <c r="R228" s="199">
        <f>Q228*H228</f>
        <v>13.467188216</v>
      </c>
      <c r="S228" s="199">
        <v>0</v>
      </c>
      <c r="T228" s="20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1" t="s">
        <v>175</v>
      </c>
      <c r="AT228" s="201" t="s">
        <v>170</v>
      </c>
      <c r="AU228" s="201" t="s">
        <v>82</v>
      </c>
      <c r="AY228" s="16" t="s">
        <v>168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6" t="s">
        <v>80</v>
      </c>
      <c r="BK228" s="202">
        <f>ROUND(I228*H228,2)</f>
        <v>0</v>
      </c>
      <c r="BL228" s="16" t="s">
        <v>175</v>
      </c>
      <c r="BM228" s="201" t="s">
        <v>565</v>
      </c>
    </row>
    <row r="229" spans="1:65" s="2" customFormat="1" ht="24.2" customHeight="1">
      <c r="A229" s="33"/>
      <c r="B229" s="34"/>
      <c r="C229" s="190" t="s">
        <v>365</v>
      </c>
      <c r="D229" s="190" t="s">
        <v>170</v>
      </c>
      <c r="E229" s="191" t="s">
        <v>423</v>
      </c>
      <c r="F229" s="192" t="s">
        <v>424</v>
      </c>
      <c r="G229" s="193" t="s">
        <v>239</v>
      </c>
      <c r="H229" s="194">
        <v>36</v>
      </c>
      <c r="I229" s="195"/>
      <c r="J229" s="196">
        <f>ROUND(I229*H229,2)</f>
        <v>0</v>
      </c>
      <c r="K229" s="192" t="s">
        <v>174</v>
      </c>
      <c r="L229" s="38"/>
      <c r="M229" s="197" t="s">
        <v>1</v>
      </c>
      <c r="N229" s="198" t="s">
        <v>38</v>
      </c>
      <c r="O229" s="70"/>
      <c r="P229" s="199">
        <f>O229*H229</f>
        <v>0</v>
      </c>
      <c r="Q229" s="199">
        <v>1.13356E-3</v>
      </c>
      <c r="R229" s="199">
        <f>Q229*H229</f>
        <v>4.0808160000000003E-2</v>
      </c>
      <c r="S229" s="199">
        <v>1E-3</v>
      </c>
      <c r="T229" s="200">
        <f>S229*H229</f>
        <v>3.6000000000000004E-2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1" t="s">
        <v>175</v>
      </c>
      <c r="AT229" s="201" t="s">
        <v>170</v>
      </c>
      <c r="AU229" s="201" t="s">
        <v>82</v>
      </c>
      <c r="AY229" s="16" t="s">
        <v>168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6" t="s">
        <v>80</v>
      </c>
      <c r="BK229" s="202">
        <f>ROUND(I229*H229,2)</f>
        <v>0</v>
      </c>
      <c r="BL229" s="16" t="s">
        <v>175</v>
      </c>
      <c r="BM229" s="201" t="s">
        <v>566</v>
      </c>
    </row>
    <row r="230" spans="1:65" s="13" customFormat="1" ht="11.25">
      <c r="B230" s="203"/>
      <c r="C230" s="204"/>
      <c r="D230" s="205" t="s">
        <v>185</v>
      </c>
      <c r="E230" s="206" t="s">
        <v>1</v>
      </c>
      <c r="F230" s="207" t="s">
        <v>567</v>
      </c>
      <c r="G230" s="204"/>
      <c r="H230" s="208">
        <v>36</v>
      </c>
      <c r="I230" s="209"/>
      <c r="J230" s="204"/>
      <c r="K230" s="204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185</v>
      </c>
      <c r="AU230" s="214" t="s">
        <v>82</v>
      </c>
      <c r="AV230" s="13" t="s">
        <v>82</v>
      </c>
      <c r="AW230" s="13" t="s">
        <v>30</v>
      </c>
      <c r="AX230" s="13" t="s">
        <v>80</v>
      </c>
      <c r="AY230" s="214" t="s">
        <v>168</v>
      </c>
    </row>
    <row r="231" spans="1:65" s="12" customFormat="1" ht="20.85" customHeight="1">
      <c r="B231" s="174"/>
      <c r="C231" s="175"/>
      <c r="D231" s="176" t="s">
        <v>72</v>
      </c>
      <c r="E231" s="188" t="s">
        <v>207</v>
      </c>
      <c r="F231" s="188" t="s">
        <v>307</v>
      </c>
      <c r="G231" s="175"/>
      <c r="H231" s="175"/>
      <c r="I231" s="178"/>
      <c r="J231" s="189">
        <f>BK231</f>
        <v>0</v>
      </c>
      <c r="K231" s="175"/>
      <c r="L231" s="180"/>
      <c r="M231" s="181"/>
      <c r="N231" s="182"/>
      <c r="O231" s="182"/>
      <c r="P231" s="183">
        <f>SUM(P232:P280)</f>
        <v>0</v>
      </c>
      <c r="Q231" s="182"/>
      <c r="R231" s="183">
        <f>SUM(R232:R280)</f>
        <v>18.332874367999999</v>
      </c>
      <c r="S231" s="182"/>
      <c r="T231" s="184">
        <f>SUM(T232:T280)</f>
        <v>22.481999999999999</v>
      </c>
      <c r="AR231" s="185" t="s">
        <v>80</v>
      </c>
      <c r="AT231" s="186" t="s">
        <v>72</v>
      </c>
      <c r="AU231" s="186" t="s">
        <v>82</v>
      </c>
      <c r="AY231" s="185" t="s">
        <v>168</v>
      </c>
      <c r="BK231" s="187">
        <f>SUM(BK232:BK280)</f>
        <v>0</v>
      </c>
    </row>
    <row r="232" spans="1:65" s="2" customFormat="1" ht="24.2" customHeight="1">
      <c r="A232" s="33"/>
      <c r="B232" s="34"/>
      <c r="C232" s="190" t="s">
        <v>369</v>
      </c>
      <c r="D232" s="190" t="s">
        <v>170</v>
      </c>
      <c r="E232" s="191" t="s">
        <v>568</v>
      </c>
      <c r="F232" s="192" t="s">
        <v>383</v>
      </c>
      <c r="G232" s="193" t="s">
        <v>173</v>
      </c>
      <c r="H232" s="194">
        <v>80</v>
      </c>
      <c r="I232" s="195"/>
      <c r="J232" s="196">
        <f>ROUND(I232*H232,2)</f>
        <v>0</v>
      </c>
      <c r="K232" s="192" t="s">
        <v>174</v>
      </c>
      <c r="L232" s="38"/>
      <c r="M232" s="197" t="s">
        <v>1</v>
      </c>
      <c r="N232" s="198" t="s">
        <v>38</v>
      </c>
      <c r="O232" s="70"/>
      <c r="P232" s="199">
        <f>O232*H232</f>
        <v>0</v>
      </c>
      <c r="Q232" s="199">
        <v>0</v>
      </c>
      <c r="R232" s="199">
        <f>Q232*H232</f>
        <v>0</v>
      </c>
      <c r="S232" s="199">
        <v>7.7899999999999997E-2</v>
      </c>
      <c r="T232" s="200">
        <f>S232*H232</f>
        <v>6.2319999999999993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1" t="s">
        <v>175</v>
      </c>
      <c r="AT232" s="201" t="s">
        <v>170</v>
      </c>
      <c r="AU232" s="201" t="s">
        <v>180</v>
      </c>
      <c r="AY232" s="16" t="s">
        <v>168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6" t="s">
        <v>80</v>
      </c>
      <c r="BK232" s="202">
        <f>ROUND(I232*H232,2)</f>
        <v>0</v>
      </c>
      <c r="BL232" s="16" t="s">
        <v>175</v>
      </c>
      <c r="BM232" s="201" t="s">
        <v>569</v>
      </c>
    </row>
    <row r="233" spans="1:65" s="2" customFormat="1" ht="19.5">
      <c r="A233" s="33"/>
      <c r="B233" s="34"/>
      <c r="C233" s="35"/>
      <c r="D233" s="205" t="s">
        <v>241</v>
      </c>
      <c r="E233" s="35"/>
      <c r="F233" s="236" t="s">
        <v>570</v>
      </c>
      <c r="G233" s="35"/>
      <c r="H233" s="35"/>
      <c r="I233" s="237"/>
      <c r="J233" s="35"/>
      <c r="K233" s="35"/>
      <c r="L233" s="38"/>
      <c r="M233" s="238"/>
      <c r="N233" s="239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241</v>
      </c>
      <c r="AU233" s="16" t="s">
        <v>180</v>
      </c>
    </row>
    <row r="234" spans="1:65" s="13" customFormat="1" ht="11.25">
      <c r="B234" s="203"/>
      <c r="C234" s="204"/>
      <c r="D234" s="205" t="s">
        <v>185</v>
      </c>
      <c r="E234" s="206" t="s">
        <v>1</v>
      </c>
      <c r="F234" s="207" t="s">
        <v>571</v>
      </c>
      <c r="G234" s="204"/>
      <c r="H234" s="208">
        <v>80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185</v>
      </c>
      <c r="AU234" s="214" t="s">
        <v>180</v>
      </c>
      <c r="AV234" s="13" t="s">
        <v>82</v>
      </c>
      <c r="AW234" s="13" t="s">
        <v>30</v>
      </c>
      <c r="AX234" s="13" t="s">
        <v>80</v>
      </c>
      <c r="AY234" s="214" t="s">
        <v>168</v>
      </c>
    </row>
    <row r="235" spans="1:65" s="2" customFormat="1" ht="24.2" customHeight="1">
      <c r="A235" s="33"/>
      <c r="B235" s="34"/>
      <c r="C235" s="190" t="s">
        <v>381</v>
      </c>
      <c r="D235" s="190" t="s">
        <v>170</v>
      </c>
      <c r="E235" s="191" t="s">
        <v>572</v>
      </c>
      <c r="F235" s="192" t="s">
        <v>390</v>
      </c>
      <c r="G235" s="193" t="s">
        <v>173</v>
      </c>
      <c r="H235" s="194">
        <v>80</v>
      </c>
      <c r="I235" s="195"/>
      <c r="J235" s="196">
        <f>ROUND(I235*H235,2)</f>
        <v>0</v>
      </c>
      <c r="K235" s="192" t="s">
        <v>174</v>
      </c>
      <c r="L235" s="38"/>
      <c r="M235" s="197" t="s">
        <v>1</v>
      </c>
      <c r="N235" s="198" t="s">
        <v>38</v>
      </c>
      <c r="O235" s="70"/>
      <c r="P235" s="199">
        <f>O235*H235</f>
        <v>0</v>
      </c>
      <c r="Q235" s="199">
        <v>7.8159999999999993E-2</v>
      </c>
      <c r="R235" s="199">
        <f>Q235*H235</f>
        <v>6.2527999999999997</v>
      </c>
      <c r="S235" s="199">
        <v>0</v>
      </c>
      <c r="T235" s="20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1" t="s">
        <v>175</v>
      </c>
      <c r="AT235" s="201" t="s">
        <v>170</v>
      </c>
      <c r="AU235" s="201" t="s">
        <v>180</v>
      </c>
      <c r="AY235" s="16" t="s">
        <v>168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6" t="s">
        <v>80</v>
      </c>
      <c r="BK235" s="202">
        <f>ROUND(I235*H235,2)</f>
        <v>0</v>
      </c>
      <c r="BL235" s="16" t="s">
        <v>175</v>
      </c>
      <c r="BM235" s="201" t="s">
        <v>573</v>
      </c>
    </row>
    <row r="236" spans="1:65" s="2" customFormat="1" ht="19.5">
      <c r="A236" s="33"/>
      <c r="B236" s="34"/>
      <c r="C236" s="35"/>
      <c r="D236" s="205" t="s">
        <v>241</v>
      </c>
      <c r="E236" s="35"/>
      <c r="F236" s="236" t="s">
        <v>570</v>
      </c>
      <c r="G236" s="35"/>
      <c r="H236" s="35"/>
      <c r="I236" s="237"/>
      <c r="J236" s="35"/>
      <c r="K236" s="35"/>
      <c r="L236" s="38"/>
      <c r="M236" s="238"/>
      <c r="N236" s="239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241</v>
      </c>
      <c r="AU236" s="16" t="s">
        <v>180</v>
      </c>
    </row>
    <row r="237" spans="1:65" s="2" customFormat="1" ht="24.2" customHeight="1">
      <c r="A237" s="33"/>
      <c r="B237" s="34"/>
      <c r="C237" s="190" t="s">
        <v>388</v>
      </c>
      <c r="D237" s="190" t="s">
        <v>170</v>
      </c>
      <c r="E237" s="191" t="s">
        <v>574</v>
      </c>
      <c r="F237" s="192" t="s">
        <v>394</v>
      </c>
      <c r="G237" s="193" t="s">
        <v>183</v>
      </c>
      <c r="H237" s="194">
        <v>6.5</v>
      </c>
      <c r="I237" s="195"/>
      <c r="J237" s="196">
        <f>ROUND(I237*H237,2)</f>
        <v>0</v>
      </c>
      <c r="K237" s="192" t="s">
        <v>174</v>
      </c>
      <c r="L237" s="38"/>
      <c r="M237" s="197" t="s">
        <v>1</v>
      </c>
      <c r="N237" s="198" t="s">
        <v>38</v>
      </c>
      <c r="O237" s="70"/>
      <c r="P237" s="199">
        <f>O237*H237</f>
        <v>0</v>
      </c>
      <c r="Q237" s="199">
        <v>0.50375000000000003</v>
      </c>
      <c r="R237" s="199">
        <f>Q237*H237</f>
        <v>3.274375</v>
      </c>
      <c r="S237" s="199">
        <v>2.5</v>
      </c>
      <c r="T237" s="200">
        <f>S237*H237</f>
        <v>16.25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1" t="s">
        <v>175</v>
      </c>
      <c r="AT237" s="201" t="s">
        <v>170</v>
      </c>
      <c r="AU237" s="201" t="s">
        <v>180</v>
      </c>
      <c r="AY237" s="16" t="s">
        <v>168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6" t="s">
        <v>80</v>
      </c>
      <c r="BK237" s="202">
        <f>ROUND(I237*H237,2)</f>
        <v>0</v>
      </c>
      <c r="BL237" s="16" t="s">
        <v>175</v>
      </c>
      <c r="BM237" s="201" t="s">
        <v>575</v>
      </c>
    </row>
    <row r="238" spans="1:65" s="2" customFormat="1" ht="19.5">
      <c r="A238" s="33"/>
      <c r="B238" s="34"/>
      <c r="C238" s="35"/>
      <c r="D238" s="205" t="s">
        <v>241</v>
      </c>
      <c r="E238" s="35"/>
      <c r="F238" s="236" t="s">
        <v>570</v>
      </c>
      <c r="G238" s="35"/>
      <c r="H238" s="35"/>
      <c r="I238" s="237"/>
      <c r="J238" s="35"/>
      <c r="K238" s="35"/>
      <c r="L238" s="38"/>
      <c r="M238" s="238"/>
      <c r="N238" s="239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241</v>
      </c>
      <c r="AU238" s="16" t="s">
        <v>180</v>
      </c>
    </row>
    <row r="239" spans="1:65" s="13" customFormat="1" ht="11.25">
      <c r="B239" s="203"/>
      <c r="C239" s="204"/>
      <c r="D239" s="205" t="s">
        <v>185</v>
      </c>
      <c r="E239" s="206" t="s">
        <v>1</v>
      </c>
      <c r="F239" s="207" t="s">
        <v>576</v>
      </c>
      <c r="G239" s="204"/>
      <c r="H239" s="208">
        <v>1.5</v>
      </c>
      <c r="I239" s="209"/>
      <c r="J239" s="204"/>
      <c r="K239" s="204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185</v>
      </c>
      <c r="AU239" s="214" t="s">
        <v>180</v>
      </c>
      <c r="AV239" s="13" t="s">
        <v>82</v>
      </c>
      <c r="AW239" s="13" t="s">
        <v>30</v>
      </c>
      <c r="AX239" s="13" t="s">
        <v>73</v>
      </c>
      <c r="AY239" s="214" t="s">
        <v>168</v>
      </c>
    </row>
    <row r="240" spans="1:65" s="13" customFormat="1" ht="11.25">
      <c r="B240" s="203"/>
      <c r="C240" s="204"/>
      <c r="D240" s="205" t="s">
        <v>185</v>
      </c>
      <c r="E240" s="206" t="s">
        <v>1</v>
      </c>
      <c r="F240" s="207" t="s">
        <v>577</v>
      </c>
      <c r="G240" s="204"/>
      <c r="H240" s="208">
        <v>5</v>
      </c>
      <c r="I240" s="209"/>
      <c r="J240" s="204"/>
      <c r="K240" s="204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185</v>
      </c>
      <c r="AU240" s="214" t="s">
        <v>180</v>
      </c>
      <c r="AV240" s="13" t="s">
        <v>82</v>
      </c>
      <c r="AW240" s="13" t="s">
        <v>30</v>
      </c>
      <c r="AX240" s="13" t="s">
        <v>73</v>
      </c>
      <c r="AY240" s="214" t="s">
        <v>168</v>
      </c>
    </row>
    <row r="241" spans="1:65" s="14" customFormat="1" ht="11.25">
      <c r="B241" s="215"/>
      <c r="C241" s="216"/>
      <c r="D241" s="205" t="s">
        <v>185</v>
      </c>
      <c r="E241" s="217" t="s">
        <v>1</v>
      </c>
      <c r="F241" s="218" t="s">
        <v>189</v>
      </c>
      <c r="G241" s="216"/>
      <c r="H241" s="219">
        <v>6.5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185</v>
      </c>
      <c r="AU241" s="225" t="s">
        <v>180</v>
      </c>
      <c r="AV241" s="14" t="s">
        <v>175</v>
      </c>
      <c r="AW241" s="14" t="s">
        <v>30</v>
      </c>
      <c r="AX241" s="14" t="s">
        <v>80</v>
      </c>
      <c r="AY241" s="225" t="s">
        <v>168</v>
      </c>
    </row>
    <row r="242" spans="1:65" s="2" customFormat="1" ht="24.2" customHeight="1">
      <c r="A242" s="33"/>
      <c r="B242" s="34"/>
      <c r="C242" s="190" t="s">
        <v>392</v>
      </c>
      <c r="D242" s="190" t="s">
        <v>170</v>
      </c>
      <c r="E242" s="191" t="s">
        <v>309</v>
      </c>
      <c r="F242" s="192" t="s">
        <v>310</v>
      </c>
      <c r="G242" s="193" t="s">
        <v>183</v>
      </c>
      <c r="H242" s="194">
        <v>2.4500000000000002</v>
      </c>
      <c r="I242" s="195"/>
      <c r="J242" s="196">
        <f>ROUND(I242*H242,2)</f>
        <v>0</v>
      </c>
      <c r="K242" s="192" t="s">
        <v>174</v>
      </c>
      <c r="L242" s="38"/>
      <c r="M242" s="197" t="s">
        <v>1</v>
      </c>
      <c r="N242" s="198" t="s">
        <v>38</v>
      </c>
      <c r="O242" s="70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1" t="s">
        <v>175</v>
      </c>
      <c r="AT242" s="201" t="s">
        <v>170</v>
      </c>
      <c r="AU242" s="201" t="s">
        <v>180</v>
      </c>
      <c r="AY242" s="16" t="s">
        <v>168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6" t="s">
        <v>80</v>
      </c>
      <c r="BK242" s="202">
        <f>ROUND(I242*H242,2)</f>
        <v>0</v>
      </c>
      <c r="BL242" s="16" t="s">
        <v>175</v>
      </c>
      <c r="BM242" s="201" t="s">
        <v>578</v>
      </c>
    </row>
    <row r="243" spans="1:65" s="2" customFormat="1" ht="19.5">
      <c r="A243" s="33"/>
      <c r="B243" s="34"/>
      <c r="C243" s="35"/>
      <c r="D243" s="205" t="s">
        <v>241</v>
      </c>
      <c r="E243" s="35"/>
      <c r="F243" s="236" t="s">
        <v>570</v>
      </c>
      <c r="G243" s="35"/>
      <c r="H243" s="35"/>
      <c r="I243" s="237"/>
      <c r="J243" s="35"/>
      <c r="K243" s="35"/>
      <c r="L243" s="38"/>
      <c r="M243" s="238"/>
      <c r="N243" s="239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241</v>
      </c>
      <c r="AU243" s="16" t="s">
        <v>180</v>
      </c>
    </row>
    <row r="244" spans="1:65" s="13" customFormat="1" ht="11.25">
      <c r="B244" s="203"/>
      <c r="C244" s="204"/>
      <c r="D244" s="205" t="s">
        <v>185</v>
      </c>
      <c r="E244" s="206" t="s">
        <v>1</v>
      </c>
      <c r="F244" s="207" t="s">
        <v>579</v>
      </c>
      <c r="G244" s="204"/>
      <c r="H244" s="208">
        <v>2.4500000000000002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185</v>
      </c>
      <c r="AU244" s="214" t="s">
        <v>180</v>
      </c>
      <c r="AV244" s="13" t="s">
        <v>82</v>
      </c>
      <c r="AW244" s="13" t="s">
        <v>30</v>
      </c>
      <c r="AX244" s="13" t="s">
        <v>80</v>
      </c>
      <c r="AY244" s="214" t="s">
        <v>168</v>
      </c>
    </row>
    <row r="245" spans="1:65" s="2" customFormat="1" ht="14.45" customHeight="1">
      <c r="A245" s="33"/>
      <c r="B245" s="34"/>
      <c r="C245" s="190" t="s">
        <v>399</v>
      </c>
      <c r="D245" s="190" t="s">
        <v>170</v>
      </c>
      <c r="E245" s="191" t="s">
        <v>314</v>
      </c>
      <c r="F245" s="192" t="s">
        <v>315</v>
      </c>
      <c r="G245" s="193" t="s">
        <v>183</v>
      </c>
      <c r="H245" s="194">
        <v>2.4500000000000002</v>
      </c>
      <c r="I245" s="195"/>
      <c r="J245" s="196">
        <f>ROUND(I245*H245,2)</f>
        <v>0</v>
      </c>
      <c r="K245" s="192" t="s">
        <v>174</v>
      </c>
      <c r="L245" s="38"/>
      <c r="M245" s="197" t="s">
        <v>1</v>
      </c>
      <c r="N245" s="198" t="s">
        <v>38</v>
      </c>
      <c r="O245" s="70"/>
      <c r="P245" s="199">
        <f>O245*H245</f>
        <v>0</v>
      </c>
      <c r="Q245" s="199">
        <v>2.45329</v>
      </c>
      <c r="R245" s="199">
        <f>Q245*H245</f>
        <v>6.0105605000000004</v>
      </c>
      <c r="S245" s="199">
        <v>0</v>
      </c>
      <c r="T245" s="20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1" t="s">
        <v>175</v>
      </c>
      <c r="AT245" s="201" t="s">
        <v>170</v>
      </c>
      <c r="AU245" s="201" t="s">
        <v>180</v>
      </c>
      <c r="AY245" s="16" t="s">
        <v>168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6" t="s">
        <v>80</v>
      </c>
      <c r="BK245" s="202">
        <f>ROUND(I245*H245,2)</f>
        <v>0</v>
      </c>
      <c r="BL245" s="16" t="s">
        <v>175</v>
      </c>
      <c r="BM245" s="201" t="s">
        <v>580</v>
      </c>
    </row>
    <row r="246" spans="1:65" s="2" customFormat="1" ht="19.5">
      <c r="A246" s="33"/>
      <c r="B246" s="34"/>
      <c r="C246" s="35"/>
      <c r="D246" s="205" t="s">
        <v>241</v>
      </c>
      <c r="E246" s="35"/>
      <c r="F246" s="236" t="s">
        <v>570</v>
      </c>
      <c r="G246" s="35"/>
      <c r="H246" s="35"/>
      <c r="I246" s="237"/>
      <c r="J246" s="35"/>
      <c r="K246" s="35"/>
      <c r="L246" s="38"/>
      <c r="M246" s="238"/>
      <c r="N246" s="239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241</v>
      </c>
      <c r="AU246" s="16" t="s">
        <v>180</v>
      </c>
    </row>
    <row r="247" spans="1:65" s="2" customFormat="1" ht="14.45" customHeight="1">
      <c r="A247" s="33"/>
      <c r="B247" s="34"/>
      <c r="C247" s="190" t="s">
        <v>403</v>
      </c>
      <c r="D247" s="190" t="s">
        <v>170</v>
      </c>
      <c r="E247" s="191" t="s">
        <v>581</v>
      </c>
      <c r="F247" s="192" t="s">
        <v>582</v>
      </c>
      <c r="G247" s="193" t="s">
        <v>173</v>
      </c>
      <c r="H247" s="194">
        <v>35</v>
      </c>
      <c r="I247" s="195"/>
      <c r="J247" s="196">
        <f>ROUND(I247*H247,2)</f>
        <v>0</v>
      </c>
      <c r="K247" s="192" t="s">
        <v>174</v>
      </c>
      <c r="L247" s="38"/>
      <c r="M247" s="197" t="s">
        <v>1</v>
      </c>
      <c r="N247" s="198" t="s">
        <v>38</v>
      </c>
      <c r="O247" s="70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1" t="s">
        <v>175</v>
      </c>
      <c r="AT247" s="201" t="s">
        <v>170</v>
      </c>
      <c r="AU247" s="201" t="s">
        <v>180</v>
      </c>
      <c r="AY247" s="16" t="s">
        <v>168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6" t="s">
        <v>80</v>
      </c>
      <c r="BK247" s="202">
        <f>ROUND(I247*H247,2)</f>
        <v>0</v>
      </c>
      <c r="BL247" s="16" t="s">
        <v>175</v>
      </c>
      <c r="BM247" s="201" t="s">
        <v>583</v>
      </c>
    </row>
    <row r="248" spans="1:65" s="2" customFormat="1" ht="19.5">
      <c r="A248" s="33"/>
      <c r="B248" s="34"/>
      <c r="C248" s="35"/>
      <c r="D248" s="205" t="s">
        <v>241</v>
      </c>
      <c r="E248" s="35"/>
      <c r="F248" s="236" t="s">
        <v>570</v>
      </c>
      <c r="G248" s="35"/>
      <c r="H248" s="35"/>
      <c r="I248" s="237"/>
      <c r="J248" s="35"/>
      <c r="K248" s="35"/>
      <c r="L248" s="38"/>
      <c r="M248" s="238"/>
      <c r="N248" s="239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241</v>
      </c>
      <c r="AU248" s="16" t="s">
        <v>180</v>
      </c>
    </row>
    <row r="249" spans="1:65" s="13" customFormat="1" ht="11.25">
      <c r="B249" s="203"/>
      <c r="C249" s="204"/>
      <c r="D249" s="205" t="s">
        <v>185</v>
      </c>
      <c r="E249" s="206" t="s">
        <v>1</v>
      </c>
      <c r="F249" s="207" t="s">
        <v>584</v>
      </c>
      <c r="G249" s="204"/>
      <c r="H249" s="208">
        <v>35</v>
      </c>
      <c r="I249" s="209"/>
      <c r="J249" s="204"/>
      <c r="K249" s="204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185</v>
      </c>
      <c r="AU249" s="214" t="s">
        <v>180</v>
      </c>
      <c r="AV249" s="13" t="s">
        <v>82</v>
      </c>
      <c r="AW249" s="13" t="s">
        <v>30</v>
      </c>
      <c r="AX249" s="13" t="s">
        <v>80</v>
      </c>
      <c r="AY249" s="214" t="s">
        <v>168</v>
      </c>
    </row>
    <row r="250" spans="1:65" s="2" customFormat="1" ht="14.45" customHeight="1">
      <c r="A250" s="33"/>
      <c r="B250" s="34"/>
      <c r="C250" s="190" t="s">
        <v>407</v>
      </c>
      <c r="D250" s="190" t="s">
        <v>170</v>
      </c>
      <c r="E250" s="191" t="s">
        <v>585</v>
      </c>
      <c r="F250" s="192" t="s">
        <v>586</v>
      </c>
      <c r="G250" s="193" t="s">
        <v>173</v>
      </c>
      <c r="H250" s="194">
        <v>35</v>
      </c>
      <c r="I250" s="195"/>
      <c r="J250" s="196">
        <f>ROUND(I250*H250,2)</f>
        <v>0</v>
      </c>
      <c r="K250" s="192" t="s">
        <v>174</v>
      </c>
      <c r="L250" s="38"/>
      <c r="M250" s="197" t="s">
        <v>1</v>
      </c>
      <c r="N250" s="198" t="s">
        <v>38</v>
      </c>
      <c r="O250" s="70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1" t="s">
        <v>175</v>
      </c>
      <c r="AT250" s="201" t="s">
        <v>170</v>
      </c>
      <c r="AU250" s="201" t="s">
        <v>180</v>
      </c>
      <c r="AY250" s="16" t="s">
        <v>168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6" t="s">
        <v>80</v>
      </c>
      <c r="BK250" s="202">
        <f>ROUND(I250*H250,2)</f>
        <v>0</v>
      </c>
      <c r="BL250" s="16" t="s">
        <v>175</v>
      </c>
      <c r="BM250" s="201" t="s">
        <v>587</v>
      </c>
    </row>
    <row r="251" spans="1:65" s="2" customFormat="1" ht="19.5">
      <c r="A251" s="33"/>
      <c r="B251" s="34"/>
      <c r="C251" s="35"/>
      <c r="D251" s="205" t="s">
        <v>241</v>
      </c>
      <c r="E251" s="35"/>
      <c r="F251" s="236" t="s">
        <v>570</v>
      </c>
      <c r="G251" s="35"/>
      <c r="H251" s="35"/>
      <c r="I251" s="237"/>
      <c r="J251" s="35"/>
      <c r="K251" s="35"/>
      <c r="L251" s="38"/>
      <c r="M251" s="238"/>
      <c r="N251" s="239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241</v>
      </c>
      <c r="AU251" s="16" t="s">
        <v>180</v>
      </c>
    </row>
    <row r="252" spans="1:65" s="2" customFormat="1" ht="24.2" customHeight="1">
      <c r="A252" s="33"/>
      <c r="B252" s="34"/>
      <c r="C252" s="190" t="s">
        <v>411</v>
      </c>
      <c r="D252" s="190" t="s">
        <v>170</v>
      </c>
      <c r="E252" s="191" t="s">
        <v>588</v>
      </c>
      <c r="F252" s="192" t="s">
        <v>589</v>
      </c>
      <c r="G252" s="193" t="s">
        <v>183</v>
      </c>
      <c r="H252" s="194">
        <v>35</v>
      </c>
      <c r="I252" s="195"/>
      <c r="J252" s="196">
        <f>ROUND(I252*H252,2)</f>
        <v>0</v>
      </c>
      <c r="K252" s="192" t="s">
        <v>174</v>
      </c>
      <c r="L252" s="38"/>
      <c r="M252" s="197" t="s">
        <v>1</v>
      </c>
      <c r="N252" s="198" t="s">
        <v>38</v>
      </c>
      <c r="O252" s="70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1" t="s">
        <v>175</v>
      </c>
      <c r="AT252" s="201" t="s">
        <v>170</v>
      </c>
      <c r="AU252" s="201" t="s">
        <v>180</v>
      </c>
      <c r="AY252" s="16" t="s">
        <v>168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6" t="s">
        <v>80</v>
      </c>
      <c r="BK252" s="202">
        <f>ROUND(I252*H252,2)</f>
        <v>0</v>
      </c>
      <c r="BL252" s="16" t="s">
        <v>175</v>
      </c>
      <c r="BM252" s="201" t="s">
        <v>590</v>
      </c>
    </row>
    <row r="253" spans="1:65" s="2" customFormat="1" ht="19.5">
      <c r="A253" s="33"/>
      <c r="B253" s="34"/>
      <c r="C253" s="35"/>
      <c r="D253" s="205" t="s">
        <v>241</v>
      </c>
      <c r="E253" s="35"/>
      <c r="F253" s="236" t="s">
        <v>570</v>
      </c>
      <c r="G253" s="35"/>
      <c r="H253" s="35"/>
      <c r="I253" s="237"/>
      <c r="J253" s="35"/>
      <c r="K253" s="35"/>
      <c r="L253" s="38"/>
      <c r="M253" s="238"/>
      <c r="N253" s="239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241</v>
      </c>
      <c r="AU253" s="16" t="s">
        <v>180</v>
      </c>
    </row>
    <row r="254" spans="1:65" s="13" customFormat="1" ht="11.25">
      <c r="B254" s="203"/>
      <c r="C254" s="204"/>
      <c r="D254" s="205" t="s">
        <v>185</v>
      </c>
      <c r="E254" s="206" t="s">
        <v>1</v>
      </c>
      <c r="F254" s="207" t="s">
        <v>355</v>
      </c>
      <c r="G254" s="204"/>
      <c r="H254" s="208">
        <v>35</v>
      </c>
      <c r="I254" s="209"/>
      <c r="J254" s="204"/>
      <c r="K254" s="204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185</v>
      </c>
      <c r="AU254" s="214" t="s">
        <v>180</v>
      </c>
      <c r="AV254" s="13" t="s">
        <v>82</v>
      </c>
      <c r="AW254" s="13" t="s">
        <v>30</v>
      </c>
      <c r="AX254" s="13" t="s">
        <v>80</v>
      </c>
      <c r="AY254" s="214" t="s">
        <v>168</v>
      </c>
    </row>
    <row r="255" spans="1:65" s="2" customFormat="1" ht="24.2" customHeight="1">
      <c r="A255" s="33"/>
      <c r="B255" s="34"/>
      <c r="C255" s="190" t="s">
        <v>417</v>
      </c>
      <c r="D255" s="190" t="s">
        <v>170</v>
      </c>
      <c r="E255" s="191" t="s">
        <v>591</v>
      </c>
      <c r="F255" s="192" t="s">
        <v>592</v>
      </c>
      <c r="G255" s="193" t="s">
        <v>183</v>
      </c>
      <c r="H255" s="194">
        <v>8.25</v>
      </c>
      <c r="I255" s="195"/>
      <c r="J255" s="196">
        <f>ROUND(I255*H255,2)</f>
        <v>0</v>
      </c>
      <c r="K255" s="192" t="s">
        <v>174</v>
      </c>
      <c r="L255" s="38"/>
      <c r="M255" s="197" t="s">
        <v>1</v>
      </c>
      <c r="N255" s="198" t="s">
        <v>38</v>
      </c>
      <c r="O255" s="70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175</v>
      </c>
      <c r="AT255" s="201" t="s">
        <v>170</v>
      </c>
      <c r="AU255" s="201" t="s">
        <v>180</v>
      </c>
      <c r="AY255" s="16" t="s">
        <v>168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80</v>
      </c>
      <c r="BK255" s="202">
        <f>ROUND(I255*H255,2)</f>
        <v>0</v>
      </c>
      <c r="BL255" s="16" t="s">
        <v>175</v>
      </c>
      <c r="BM255" s="201" t="s">
        <v>593</v>
      </c>
    </row>
    <row r="256" spans="1:65" s="2" customFormat="1" ht="19.5">
      <c r="A256" s="33"/>
      <c r="B256" s="34"/>
      <c r="C256" s="35"/>
      <c r="D256" s="205" t="s">
        <v>241</v>
      </c>
      <c r="E256" s="35"/>
      <c r="F256" s="236" t="s">
        <v>594</v>
      </c>
      <c r="G256" s="35"/>
      <c r="H256" s="35"/>
      <c r="I256" s="237"/>
      <c r="J256" s="35"/>
      <c r="K256" s="35"/>
      <c r="L256" s="38"/>
      <c r="M256" s="238"/>
      <c r="N256" s="239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241</v>
      </c>
      <c r="AU256" s="16" t="s">
        <v>180</v>
      </c>
    </row>
    <row r="257" spans="1:65" s="13" customFormat="1" ht="11.25">
      <c r="B257" s="203"/>
      <c r="C257" s="204"/>
      <c r="D257" s="205" t="s">
        <v>185</v>
      </c>
      <c r="E257" s="206" t="s">
        <v>1</v>
      </c>
      <c r="F257" s="207" t="s">
        <v>595</v>
      </c>
      <c r="G257" s="204"/>
      <c r="H257" s="208">
        <v>8.25</v>
      </c>
      <c r="I257" s="209"/>
      <c r="J257" s="204"/>
      <c r="K257" s="204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185</v>
      </c>
      <c r="AU257" s="214" t="s">
        <v>180</v>
      </c>
      <c r="AV257" s="13" t="s">
        <v>82</v>
      </c>
      <c r="AW257" s="13" t="s">
        <v>30</v>
      </c>
      <c r="AX257" s="13" t="s">
        <v>80</v>
      </c>
      <c r="AY257" s="214" t="s">
        <v>168</v>
      </c>
    </row>
    <row r="258" spans="1:65" s="2" customFormat="1" ht="24.2" customHeight="1">
      <c r="A258" s="33"/>
      <c r="B258" s="34"/>
      <c r="C258" s="190" t="s">
        <v>422</v>
      </c>
      <c r="D258" s="190" t="s">
        <v>170</v>
      </c>
      <c r="E258" s="191" t="s">
        <v>596</v>
      </c>
      <c r="F258" s="192" t="s">
        <v>597</v>
      </c>
      <c r="G258" s="193" t="s">
        <v>173</v>
      </c>
      <c r="H258" s="194">
        <v>50</v>
      </c>
      <c r="I258" s="195"/>
      <c r="J258" s="196">
        <f>ROUND(I258*H258,2)</f>
        <v>0</v>
      </c>
      <c r="K258" s="192" t="s">
        <v>174</v>
      </c>
      <c r="L258" s="38"/>
      <c r="M258" s="197" t="s">
        <v>1</v>
      </c>
      <c r="N258" s="198" t="s">
        <v>38</v>
      </c>
      <c r="O258" s="70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1" t="s">
        <v>175</v>
      </c>
      <c r="AT258" s="201" t="s">
        <v>170</v>
      </c>
      <c r="AU258" s="201" t="s">
        <v>180</v>
      </c>
      <c r="AY258" s="16" t="s">
        <v>168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6" t="s">
        <v>80</v>
      </c>
      <c r="BK258" s="202">
        <f>ROUND(I258*H258,2)</f>
        <v>0</v>
      </c>
      <c r="BL258" s="16" t="s">
        <v>175</v>
      </c>
      <c r="BM258" s="201" t="s">
        <v>598</v>
      </c>
    </row>
    <row r="259" spans="1:65" s="13" customFormat="1" ht="11.25">
      <c r="B259" s="203"/>
      <c r="C259" s="204"/>
      <c r="D259" s="205" t="s">
        <v>185</v>
      </c>
      <c r="E259" s="206" t="s">
        <v>1</v>
      </c>
      <c r="F259" s="207" t="s">
        <v>599</v>
      </c>
      <c r="G259" s="204"/>
      <c r="H259" s="208">
        <v>50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185</v>
      </c>
      <c r="AU259" s="214" t="s">
        <v>180</v>
      </c>
      <c r="AV259" s="13" t="s">
        <v>82</v>
      </c>
      <c r="AW259" s="13" t="s">
        <v>30</v>
      </c>
      <c r="AX259" s="13" t="s">
        <v>80</v>
      </c>
      <c r="AY259" s="214" t="s">
        <v>168</v>
      </c>
    </row>
    <row r="260" spans="1:65" s="2" customFormat="1" ht="24.2" customHeight="1">
      <c r="A260" s="33"/>
      <c r="B260" s="34"/>
      <c r="C260" s="190" t="s">
        <v>429</v>
      </c>
      <c r="D260" s="190" t="s">
        <v>170</v>
      </c>
      <c r="E260" s="191" t="s">
        <v>600</v>
      </c>
      <c r="F260" s="192" t="s">
        <v>601</v>
      </c>
      <c r="G260" s="193" t="s">
        <v>249</v>
      </c>
      <c r="H260" s="194">
        <v>100</v>
      </c>
      <c r="I260" s="195"/>
      <c r="J260" s="196">
        <f>ROUND(I260*H260,2)</f>
        <v>0</v>
      </c>
      <c r="K260" s="192" t="s">
        <v>174</v>
      </c>
      <c r="L260" s="38"/>
      <c r="M260" s="197" t="s">
        <v>1</v>
      </c>
      <c r="N260" s="198" t="s">
        <v>38</v>
      </c>
      <c r="O260" s="70"/>
      <c r="P260" s="199">
        <f>O260*H260</f>
        <v>0</v>
      </c>
      <c r="Q260" s="199">
        <v>1.97E-3</v>
      </c>
      <c r="R260" s="199">
        <f>Q260*H260</f>
        <v>0.19700000000000001</v>
      </c>
      <c r="S260" s="199">
        <v>0</v>
      </c>
      <c r="T260" s="20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1" t="s">
        <v>175</v>
      </c>
      <c r="AT260" s="201" t="s">
        <v>170</v>
      </c>
      <c r="AU260" s="201" t="s">
        <v>180</v>
      </c>
      <c r="AY260" s="16" t="s">
        <v>168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6" t="s">
        <v>80</v>
      </c>
      <c r="BK260" s="202">
        <f>ROUND(I260*H260,2)</f>
        <v>0</v>
      </c>
      <c r="BL260" s="16" t="s">
        <v>175</v>
      </c>
      <c r="BM260" s="201" t="s">
        <v>602</v>
      </c>
    </row>
    <row r="261" spans="1:65" s="2" customFormat="1" ht="19.5">
      <c r="A261" s="33"/>
      <c r="B261" s="34"/>
      <c r="C261" s="35"/>
      <c r="D261" s="205" t="s">
        <v>241</v>
      </c>
      <c r="E261" s="35"/>
      <c r="F261" s="236" t="s">
        <v>570</v>
      </c>
      <c r="G261" s="35"/>
      <c r="H261" s="35"/>
      <c r="I261" s="237"/>
      <c r="J261" s="35"/>
      <c r="K261" s="35"/>
      <c r="L261" s="38"/>
      <c r="M261" s="238"/>
      <c r="N261" s="239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241</v>
      </c>
      <c r="AU261" s="16" t="s">
        <v>180</v>
      </c>
    </row>
    <row r="262" spans="1:65" s="13" customFormat="1" ht="11.25">
      <c r="B262" s="203"/>
      <c r="C262" s="204"/>
      <c r="D262" s="205" t="s">
        <v>185</v>
      </c>
      <c r="E262" s="206" t="s">
        <v>1</v>
      </c>
      <c r="F262" s="207" t="s">
        <v>603</v>
      </c>
      <c r="G262" s="204"/>
      <c r="H262" s="208">
        <v>100</v>
      </c>
      <c r="I262" s="209"/>
      <c r="J262" s="204"/>
      <c r="K262" s="204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185</v>
      </c>
      <c r="AU262" s="214" t="s">
        <v>180</v>
      </c>
      <c r="AV262" s="13" t="s">
        <v>82</v>
      </c>
      <c r="AW262" s="13" t="s">
        <v>30</v>
      </c>
      <c r="AX262" s="13" t="s">
        <v>80</v>
      </c>
      <c r="AY262" s="214" t="s">
        <v>168</v>
      </c>
    </row>
    <row r="263" spans="1:65" s="2" customFormat="1" ht="24.2" customHeight="1">
      <c r="A263" s="33"/>
      <c r="B263" s="34"/>
      <c r="C263" s="190" t="s">
        <v>434</v>
      </c>
      <c r="D263" s="190" t="s">
        <v>170</v>
      </c>
      <c r="E263" s="191" t="s">
        <v>604</v>
      </c>
      <c r="F263" s="192" t="s">
        <v>248</v>
      </c>
      <c r="G263" s="193" t="s">
        <v>249</v>
      </c>
      <c r="H263" s="194">
        <v>6</v>
      </c>
      <c r="I263" s="195"/>
      <c r="J263" s="196">
        <f>ROUND(I263*H263,2)</f>
        <v>0</v>
      </c>
      <c r="K263" s="192" t="s">
        <v>174</v>
      </c>
      <c r="L263" s="38"/>
      <c r="M263" s="197" t="s">
        <v>1</v>
      </c>
      <c r="N263" s="198" t="s">
        <v>38</v>
      </c>
      <c r="O263" s="70"/>
      <c r="P263" s="199">
        <f>O263*H263</f>
        <v>0</v>
      </c>
      <c r="Q263" s="199">
        <v>1.1868E-3</v>
      </c>
      <c r="R263" s="199">
        <f>Q263*H263</f>
        <v>7.1208E-3</v>
      </c>
      <c r="S263" s="199">
        <v>0</v>
      </c>
      <c r="T263" s="20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1" t="s">
        <v>175</v>
      </c>
      <c r="AT263" s="201" t="s">
        <v>170</v>
      </c>
      <c r="AU263" s="201" t="s">
        <v>180</v>
      </c>
      <c r="AY263" s="16" t="s">
        <v>168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80</v>
      </c>
      <c r="BK263" s="202">
        <f>ROUND(I263*H263,2)</f>
        <v>0</v>
      </c>
      <c r="BL263" s="16" t="s">
        <v>175</v>
      </c>
      <c r="BM263" s="201" t="s">
        <v>605</v>
      </c>
    </row>
    <row r="264" spans="1:65" s="2" customFormat="1" ht="19.5">
      <c r="A264" s="33"/>
      <c r="B264" s="34"/>
      <c r="C264" s="35"/>
      <c r="D264" s="205" t="s">
        <v>241</v>
      </c>
      <c r="E264" s="35"/>
      <c r="F264" s="236" t="s">
        <v>606</v>
      </c>
      <c r="G264" s="35"/>
      <c r="H264" s="35"/>
      <c r="I264" s="237"/>
      <c r="J264" s="35"/>
      <c r="K264" s="35"/>
      <c r="L264" s="38"/>
      <c r="M264" s="238"/>
      <c r="N264" s="239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241</v>
      </c>
      <c r="AU264" s="16" t="s">
        <v>180</v>
      </c>
    </row>
    <row r="265" spans="1:65" s="13" customFormat="1" ht="11.25">
      <c r="B265" s="203"/>
      <c r="C265" s="204"/>
      <c r="D265" s="205" t="s">
        <v>185</v>
      </c>
      <c r="E265" s="206" t="s">
        <v>1</v>
      </c>
      <c r="F265" s="207" t="s">
        <v>607</v>
      </c>
      <c r="G265" s="204"/>
      <c r="H265" s="208">
        <v>6</v>
      </c>
      <c r="I265" s="209"/>
      <c r="J265" s="204"/>
      <c r="K265" s="204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185</v>
      </c>
      <c r="AU265" s="214" t="s">
        <v>180</v>
      </c>
      <c r="AV265" s="13" t="s">
        <v>82</v>
      </c>
      <c r="AW265" s="13" t="s">
        <v>30</v>
      </c>
      <c r="AX265" s="13" t="s">
        <v>80</v>
      </c>
      <c r="AY265" s="214" t="s">
        <v>168</v>
      </c>
    </row>
    <row r="266" spans="1:65" s="2" customFormat="1" ht="24.2" customHeight="1">
      <c r="A266" s="33"/>
      <c r="B266" s="34"/>
      <c r="C266" s="226" t="s">
        <v>439</v>
      </c>
      <c r="D266" s="226" t="s">
        <v>224</v>
      </c>
      <c r="E266" s="227" t="s">
        <v>608</v>
      </c>
      <c r="F266" s="228" t="s">
        <v>254</v>
      </c>
      <c r="G266" s="229" t="s">
        <v>227</v>
      </c>
      <c r="H266" s="230">
        <v>1.6E-2</v>
      </c>
      <c r="I266" s="231"/>
      <c r="J266" s="232">
        <f>ROUND(I266*H266,2)</f>
        <v>0</v>
      </c>
      <c r="K266" s="228" t="s">
        <v>174</v>
      </c>
      <c r="L266" s="233"/>
      <c r="M266" s="234" t="s">
        <v>1</v>
      </c>
      <c r="N266" s="235" t="s">
        <v>38</v>
      </c>
      <c r="O266" s="70"/>
      <c r="P266" s="199">
        <f>O266*H266</f>
        <v>0</v>
      </c>
      <c r="Q266" s="199">
        <v>1</v>
      </c>
      <c r="R266" s="199">
        <f>Q266*H266</f>
        <v>1.6E-2</v>
      </c>
      <c r="S266" s="199">
        <v>0</v>
      </c>
      <c r="T266" s="20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1" t="s">
        <v>207</v>
      </c>
      <c r="AT266" s="201" t="s">
        <v>224</v>
      </c>
      <c r="AU266" s="201" t="s">
        <v>180</v>
      </c>
      <c r="AY266" s="16" t="s">
        <v>168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6" t="s">
        <v>80</v>
      </c>
      <c r="BK266" s="202">
        <f>ROUND(I266*H266,2)</f>
        <v>0</v>
      </c>
      <c r="BL266" s="16" t="s">
        <v>175</v>
      </c>
      <c r="BM266" s="201" t="s">
        <v>609</v>
      </c>
    </row>
    <row r="267" spans="1:65" s="2" customFormat="1" ht="19.5">
      <c r="A267" s="33"/>
      <c r="B267" s="34"/>
      <c r="C267" s="35"/>
      <c r="D267" s="205" t="s">
        <v>241</v>
      </c>
      <c r="E267" s="35"/>
      <c r="F267" s="236" t="s">
        <v>570</v>
      </c>
      <c r="G267" s="35"/>
      <c r="H267" s="35"/>
      <c r="I267" s="237"/>
      <c r="J267" s="35"/>
      <c r="K267" s="35"/>
      <c r="L267" s="38"/>
      <c r="M267" s="238"/>
      <c r="N267" s="239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241</v>
      </c>
      <c r="AU267" s="16" t="s">
        <v>180</v>
      </c>
    </row>
    <row r="268" spans="1:65" s="13" customFormat="1" ht="11.25">
      <c r="B268" s="203"/>
      <c r="C268" s="204"/>
      <c r="D268" s="205" t="s">
        <v>185</v>
      </c>
      <c r="E268" s="206" t="s">
        <v>1</v>
      </c>
      <c r="F268" s="207" t="s">
        <v>610</v>
      </c>
      <c r="G268" s="204"/>
      <c r="H268" s="208">
        <v>1.6E-2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185</v>
      </c>
      <c r="AU268" s="214" t="s">
        <v>180</v>
      </c>
      <c r="AV268" s="13" t="s">
        <v>82</v>
      </c>
      <c r="AW268" s="13" t="s">
        <v>30</v>
      </c>
      <c r="AX268" s="13" t="s">
        <v>80</v>
      </c>
      <c r="AY268" s="214" t="s">
        <v>168</v>
      </c>
    </row>
    <row r="269" spans="1:65" s="2" customFormat="1" ht="14.45" customHeight="1">
      <c r="A269" s="33"/>
      <c r="B269" s="34"/>
      <c r="C269" s="190" t="s">
        <v>443</v>
      </c>
      <c r="D269" s="190" t="s">
        <v>170</v>
      </c>
      <c r="E269" s="191" t="s">
        <v>611</v>
      </c>
      <c r="F269" s="192" t="s">
        <v>260</v>
      </c>
      <c r="G269" s="193" t="s">
        <v>183</v>
      </c>
      <c r="H269" s="194">
        <v>0.9</v>
      </c>
      <c r="I269" s="195"/>
      <c r="J269" s="196">
        <f>ROUND(I269*H269,2)</f>
        <v>0</v>
      </c>
      <c r="K269" s="192" t="s">
        <v>174</v>
      </c>
      <c r="L269" s="38"/>
      <c r="M269" s="197" t="s">
        <v>1</v>
      </c>
      <c r="N269" s="198" t="s">
        <v>38</v>
      </c>
      <c r="O269" s="70"/>
      <c r="P269" s="199">
        <f>O269*H269</f>
        <v>0</v>
      </c>
      <c r="Q269" s="199">
        <v>2.4778600000000002</v>
      </c>
      <c r="R269" s="199">
        <f>Q269*H269</f>
        <v>2.2300740000000001</v>
      </c>
      <c r="S269" s="199">
        <v>0</v>
      </c>
      <c r="T269" s="200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1" t="s">
        <v>175</v>
      </c>
      <c r="AT269" s="201" t="s">
        <v>170</v>
      </c>
      <c r="AU269" s="201" t="s">
        <v>180</v>
      </c>
      <c r="AY269" s="16" t="s">
        <v>168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6" t="s">
        <v>80</v>
      </c>
      <c r="BK269" s="202">
        <f>ROUND(I269*H269,2)</f>
        <v>0</v>
      </c>
      <c r="BL269" s="16" t="s">
        <v>175</v>
      </c>
      <c r="BM269" s="201" t="s">
        <v>612</v>
      </c>
    </row>
    <row r="270" spans="1:65" s="2" customFormat="1" ht="19.5">
      <c r="A270" s="33"/>
      <c r="B270" s="34"/>
      <c r="C270" s="35"/>
      <c r="D270" s="205" t="s">
        <v>241</v>
      </c>
      <c r="E270" s="35"/>
      <c r="F270" s="236" t="s">
        <v>570</v>
      </c>
      <c r="G270" s="35"/>
      <c r="H270" s="35"/>
      <c r="I270" s="237"/>
      <c r="J270" s="35"/>
      <c r="K270" s="35"/>
      <c r="L270" s="38"/>
      <c r="M270" s="238"/>
      <c r="N270" s="239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241</v>
      </c>
      <c r="AU270" s="16" t="s">
        <v>180</v>
      </c>
    </row>
    <row r="271" spans="1:65" s="13" customFormat="1" ht="11.25">
      <c r="B271" s="203"/>
      <c r="C271" s="204"/>
      <c r="D271" s="205" t="s">
        <v>185</v>
      </c>
      <c r="E271" s="206" t="s">
        <v>1</v>
      </c>
      <c r="F271" s="207" t="s">
        <v>613</v>
      </c>
      <c r="G271" s="204"/>
      <c r="H271" s="208">
        <v>0.9</v>
      </c>
      <c r="I271" s="209"/>
      <c r="J271" s="204"/>
      <c r="K271" s="204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185</v>
      </c>
      <c r="AU271" s="214" t="s">
        <v>180</v>
      </c>
      <c r="AV271" s="13" t="s">
        <v>82</v>
      </c>
      <c r="AW271" s="13" t="s">
        <v>30</v>
      </c>
      <c r="AX271" s="13" t="s">
        <v>73</v>
      </c>
      <c r="AY271" s="214" t="s">
        <v>168</v>
      </c>
    </row>
    <row r="272" spans="1:65" s="14" customFormat="1" ht="11.25">
      <c r="B272" s="215"/>
      <c r="C272" s="216"/>
      <c r="D272" s="205" t="s">
        <v>185</v>
      </c>
      <c r="E272" s="217" t="s">
        <v>1</v>
      </c>
      <c r="F272" s="218" t="s">
        <v>189</v>
      </c>
      <c r="G272" s="216"/>
      <c r="H272" s="219">
        <v>0.9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185</v>
      </c>
      <c r="AU272" s="225" t="s">
        <v>180</v>
      </c>
      <c r="AV272" s="14" t="s">
        <v>175</v>
      </c>
      <c r="AW272" s="14" t="s">
        <v>30</v>
      </c>
      <c r="AX272" s="14" t="s">
        <v>80</v>
      </c>
      <c r="AY272" s="225" t="s">
        <v>168</v>
      </c>
    </row>
    <row r="273" spans="1:65" s="2" customFormat="1" ht="14.45" customHeight="1">
      <c r="A273" s="33"/>
      <c r="B273" s="34"/>
      <c r="C273" s="190" t="s">
        <v>447</v>
      </c>
      <c r="D273" s="190" t="s">
        <v>170</v>
      </c>
      <c r="E273" s="191" t="s">
        <v>614</v>
      </c>
      <c r="F273" s="192" t="s">
        <v>266</v>
      </c>
      <c r="G273" s="193" t="s">
        <v>173</v>
      </c>
      <c r="H273" s="194">
        <v>6</v>
      </c>
      <c r="I273" s="195"/>
      <c r="J273" s="196">
        <f>ROUND(I273*H273,2)</f>
        <v>0</v>
      </c>
      <c r="K273" s="192" t="s">
        <v>174</v>
      </c>
      <c r="L273" s="38"/>
      <c r="M273" s="197" t="s">
        <v>1</v>
      </c>
      <c r="N273" s="198" t="s">
        <v>38</v>
      </c>
      <c r="O273" s="70"/>
      <c r="P273" s="199">
        <f>O273*H273</f>
        <v>0</v>
      </c>
      <c r="Q273" s="199">
        <v>4.1744200000000002E-2</v>
      </c>
      <c r="R273" s="199">
        <f>Q273*H273</f>
        <v>0.2504652</v>
      </c>
      <c r="S273" s="199">
        <v>0</v>
      </c>
      <c r="T273" s="20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1" t="s">
        <v>175</v>
      </c>
      <c r="AT273" s="201" t="s">
        <v>170</v>
      </c>
      <c r="AU273" s="201" t="s">
        <v>180</v>
      </c>
      <c r="AY273" s="16" t="s">
        <v>168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6" t="s">
        <v>80</v>
      </c>
      <c r="BK273" s="202">
        <f>ROUND(I273*H273,2)</f>
        <v>0</v>
      </c>
      <c r="BL273" s="16" t="s">
        <v>175</v>
      </c>
      <c r="BM273" s="201" t="s">
        <v>615</v>
      </c>
    </row>
    <row r="274" spans="1:65" s="2" customFormat="1" ht="19.5">
      <c r="A274" s="33"/>
      <c r="B274" s="34"/>
      <c r="C274" s="35"/>
      <c r="D274" s="205" t="s">
        <v>241</v>
      </c>
      <c r="E274" s="35"/>
      <c r="F274" s="236" t="s">
        <v>570</v>
      </c>
      <c r="G274" s="35"/>
      <c r="H274" s="35"/>
      <c r="I274" s="237"/>
      <c r="J274" s="35"/>
      <c r="K274" s="35"/>
      <c r="L274" s="38"/>
      <c r="M274" s="238"/>
      <c r="N274" s="239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241</v>
      </c>
      <c r="AU274" s="16" t="s">
        <v>180</v>
      </c>
    </row>
    <row r="275" spans="1:65" s="13" customFormat="1" ht="11.25">
      <c r="B275" s="203"/>
      <c r="C275" s="204"/>
      <c r="D275" s="205" t="s">
        <v>185</v>
      </c>
      <c r="E275" s="206" t="s">
        <v>1</v>
      </c>
      <c r="F275" s="207" t="s">
        <v>198</v>
      </c>
      <c r="G275" s="204"/>
      <c r="H275" s="208">
        <v>6</v>
      </c>
      <c r="I275" s="209"/>
      <c r="J275" s="204"/>
      <c r="K275" s="204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185</v>
      </c>
      <c r="AU275" s="214" t="s">
        <v>180</v>
      </c>
      <c r="AV275" s="13" t="s">
        <v>82</v>
      </c>
      <c r="AW275" s="13" t="s">
        <v>30</v>
      </c>
      <c r="AX275" s="13" t="s">
        <v>80</v>
      </c>
      <c r="AY275" s="214" t="s">
        <v>168</v>
      </c>
    </row>
    <row r="276" spans="1:65" s="2" customFormat="1" ht="14.45" customHeight="1">
      <c r="A276" s="33"/>
      <c r="B276" s="34"/>
      <c r="C276" s="190" t="s">
        <v>453</v>
      </c>
      <c r="D276" s="190" t="s">
        <v>170</v>
      </c>
      <c r="E276" s="191" t="s">
        <v>616</v>
      </c>
      <c r="F276" s="192" t="s">
        <v>271</v>
      </c>
      <c r="G276" s="193" t="s">
        <v>173</v>
      </c>
      <c r="H276" s="194">
        <v>6</v>
      </c>
      <c r="I276" s="195"/>
      <c r="J276" s="196">
        <f>ROUND(I276*H276,2)</f>
        <v>0</v>
      </c>
      <c r="K276" s="192" t="s">
        <v>174</v>
      </c>
      <c r="L276" s="38"/>
      <c r="M276" s="197" t="s">
        <v>1</v>
      </c>
      <c r="N276" s="198" t="s">
        <v>38</v>
      </c>
      <c r="O276" s="70"/>
      <c r="P276" s="199">
        <f>O276*H276</f>
        <v>0</v>
      </c>
      <c r="Q276" s="199">
        <v>1.5E-5</v>
      </c>
      <c r="R276" s="199">
        <f>Q276*H276</f>
        <v>9.0000000000000006E-5</v>
      </c>
      <c r="S276" s="199">
        <v>0</v>
      </c>
      <c r="T276" s="20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1" t="s">
        <v>175</v>
      </c>
      <c r="AT276" s="201" t="s">
        <v>170</v>
      </c>
      <c r="AU276" s="201" t="s">
        <v>180</v>
      </c>
      <c r="AY276" s="16" t="s">
        <v>168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6" t="s">
        <v>80</v>
      </c>
      <c r="BK276" s="202">
        <f>ROUND(I276*H276,2)</f>
        <v>0</v>
      </c>
      <c r="BL276" s="16" t="s">
        <v>175</v>
      </c>
      <c r="BM276" s="201" t="s">
        <v>617</v>
      </c>
    </row>
    <row r="277" spans="1:65" s="2" customFormat="1" ht="19.5">
      <c r="A277" s="33"/>
      <c r="B277" s="34"/>
      <c r="C277" s="35"/>
      <c r="D277" s="205" t="s">
        <v>241</v>
      </c>
      <c r="E277" s="35"/>
      <c r="F277" s="236" t="s">
        <v>570</v>
      </c>
      <c r="G277" s="35"/>
      <c r="H277" s="35"/>
      <c r="I277" s="237"/>
      <c r="J277" s="35"/>
      <c r="K277" s="35"/>
      <c r="L277" s="38"/>
      <c r="M277" s="238"/>
      <c r="N277" s="239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241</v>
      </c>
      <c r="AU277" s="16" t="s">
        <v>180</v>
      </c>
    </row>
    <row r="278" spans="1:65" s="2" customFormat="1" ht="14.45" customHeight="1">
      <c r="A278" s="33"/>
      <c r="B278" s="34"/>
      <c r="C278" s="190" t="s">
        <v>459</v>
      </c>
      <c r="D278" s="190" t="s">
        <v>170</v>
      </c>
      <c r="E278" s="191" t="s">
        <v>618</v>
      </c>
      <c r="F278" s="192" t="s">
        <v>275</v>
      </c>
      <c r="G278" s="193" t="s">
        <v>227</v>
      </c>
      <c r="H278" s="194">
        <v>0.09</v>
      </c>
      <c r="I278" s="195"/>
      <c r="J278" s="196">
        <f>ROUND(I278*H278,2)</f>
        <v>0</v>
      </c>
      <c r="K278" s="192" t="s">
        <v>174</v>
      </c>
      <c r="L278" s="38"/>
      <c r="M278" s="197" t="s">
        <v>1</v>
      </c>
      <c r="N278" s="198" t="s">
        <v>38</v>
      </c>
      <c r="O278" s="70"/>
      <c r="P278" s="199">
        <f>O278*H278</f>
        <v>0</v>
      </c>
      <c r="Q278" s="199">
        <v>1.0487652000000001</v>
      </c>
      <c r="R278" s="199">
        <f>Q278*H278</f>
        <v>9.4388868000000001E-2</v>
      </c>
      <c r="S278" s="199">
        <v>0</v>
      </c>
      <c r="T278" s="20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1" t="s">
        <v>175</v>
      </c>
      <c r="AT278" s="201" t="s">
        <v>170</v>
      </c>
      <c r="AU278" s="201" t="s">
        <v>180</v>
      </c>
      <c r="AY278" s="16" t="s">
        <v>168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6" t="s">
        <v>80</v>
      </c>
      <c r="BK278" s="202">
        <f>ROUND(I278*H278,2)</f>
        <v>0</v>
      </c>
      <c r="BL278" s="16" t="s">
        <v>175</v>
      </c>
      <c r="BM278" s="201" t="s">
        <v>619</v>
      </c>
    </row>
    <row r="279" spans="1:65" s="2" customFormat="1" ht="19.5">
      <c r="A279" s="33"/>
      <c r="B279" s="34"/>
      <c r="C279" s="35"/>
      <c r="D279" s="205" t="s">
        <v>241</v>
      </c>
      <c r="E279" s="35"/>
      <c r="F279" s="236" t="s">
        <v>570</v>
      </c>
      <c r="G279" s="35"/>
      <c r="H279" s="35"/>
      <c r="I279" s="237"/>
      <c r="J279" s="35"/>
      <c r="K279" s="35"/>
      <c r="L279" s="38"/>
      <c r="M279" s="238"/>
      <c r="N279" s="239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241</v>
      </c>
      <c r="AU279" s="16" t="s">
        <v>180</v>
      </c>
    </row>
    <row r="280" spans="1:65" s="13" customFormat="1" ht="11.25">
      <c r="B280" s="203"/>
      <c r="C280" s="204"/>
      <c r="D280" s="205" t="s">
        <v>185</v>
      </c>
      <c r="E280" s="206" t="s">
        <v>1</v>
      </c>
      <c r="F280" s="207" t="s">
        <v>620</v>
      </c>
      <c r="G280" s="204"/>
      <c r="H280" s="208">
        <v>0.09</v>
      </c>
      <c r="I280" s="209"/>
      <c r="J280" s="204"/>
      <c r="K280" s="204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185</v>
      </c>
      <c r="AU280" s="214" t="s">
        <v>180</v>
      </c>
      <c r="AV280" s="13" t="s">
        <v>82</v>
      </c>
      <c r="AW280" s="13" t="s">
        <v>30</v>
      </c>
      <c r="AX280" s="13" t="s">
        <v>80</v>
      </c>
      <c r="AY280" s="214" t="s">
        <v>168</v>
      </c>
    </row>
    <row r="281" spans="1:65" s="12" customFormat="1" ht="22.9" customHeight="1">
      <c r="B281" s="174"/>
      <c r="C281" s="175"/>
      <c r="D281" s="176" t="s">
        <v>72</v>
      </c>
      <c r="E281" s="188" t="s">
        <v>427</v>
      </c>
      <c r="F281" s="188" t="s">
        <v>428</v>
      </c>
      <c r="G281" s="175"/>
      <c r="H281" s="175"/>
      <c r="I281" s="178"/>
      <c r="J281" s="189">
        <f>BK281</f>
        <v>0</v>
      </c>
      <c r="K281" s="175"/>
      <c r="L281" s="180"/>
      <c r="M281" s="181"/>
      <c r="N281" s="182"/>
      <c r="O281" s="182"/>
      <c r="P281" s="183">
        <f>SUM(P282:P286)</f>
        <v>0</v>
      </c>
      <c r="Q281" s="182"/>
      <c r="R281" s="183">
        <f>SUM(R282:R286)</f>
        <v>0</v>
      </c>
      <c r="S281" s="182"/>
      <c r="T281" s="184">
        <f>SUM(T282:T286)</f>
        <v>0</v>
      </c>
      <c r="AR281" s="185" t="s">
        <v>80</v>
      </c>
      <c r="AT281" s="186" t="s">
        <v>72</v>
      </c>
      <c r="AU281" s="186" t="s">
        <v>80</v>
      </c>
      <c r="AY281" s="185" t="s">
        <v>168</v>
      </c>
      <c r="BK281" s="187">
        <f>SUM(BK282:BK286)</f>
        <v>0</v>
      </c>
    </row>
    <row r="282" spans="1:65" s="2" customFormat="1" ht="24.2" customHeight="1">
      <c r="A282" s="33"/>
      <c r="B282" s="34"/>
      <c r="C282" s="190" t="s">
        <v>463</v>
      </c>
      <c r="D282" s="190" t="s">
        <v>170</v>
      </c>
      <c r="E282" s="191" t="s">
        <v>430</v>
      </c>
      <c r="F282" s="192" t="s">
        <v>431</v>
      </c>
      <c r="G282" s="193" t="s">
        <v>227</v>
      </c>
      <c r="H282" s="194">
        <v>89.314999999999998</v>
      </c>
      <c r="I282" s="195"/>
      <c r="J282" s="196">
        <f>ROUND(I282*H282,2)</f>
        <v>0</v>
      </c>
      <c r="K282" s="192" t="s">
        <v>174</v>
      </c>
      <c r="L282" s="38"/>
      <c r="M282" s="197" t="s">
        <v>1</v>
      </c>
      <c r="N282" s="198" t="s">
        <v>38</v>
      </c>
      <c r="O282" s="70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01" t="s">
        <v>175</v>
      </c>
      <c r="AT282" s="201" t="s">
        <v>170</v>
      </c>
      <c r="AU282" s="201" t="s">
        <v>82</v>
      </c>
      <c r="AY282" s="16" t="s">
        <v>168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6" t="s">
        <v>80</v>
      </c>
      <c r="BK282" s="202">
        <f>ROUND(I282*H282,2)</f>
        <v>0</v>
      </c>
      <c r="BL282" s="16" t="s">
        <v>175</v>
      </c>
      <c r="BM282" s="201" t="s">
        <v>621</v>
      </c>
    </row>
    <row r="283" spans="1:65" s="2" customFormat="1" ht="24.2" customHeight="1">
      <c r="A283" s="33"/>
      <c r="B283" s="34"/>
      <c r="C283" s="190" t="s">
        <v>622</v>
      </c>
      <c r="D283" s="190" t="s">
        <v>170</v>
      </c>
      <c r="E283" s="191" t="s">
        <v>435</v>
      </c>
      <c r="F283" s="192" t="s">
        <v>436</v>
      </c>
      <c r="G283" s="193" t="s">
        <v>227</v>
      </c>
      <c r="H283" s="194">
        <v>1655.6</v>
      </c>
      <c r="I283" s="195"/>
      <c r="J283" s="196">
        <f>ROUND(I283*H283,2)</f>
        <v>0</v>
      </c>
      <c r="K283" s="192" t="s">
        <v>174</v>
      </c>
      <c r="L283" s="38"/>
      <c r="M283" s="197" t="s">
        <v>1</v>
      </c>
      <c r="N283" s="198" t="s">
        <v>38</v>
      </c>
      <c r="O283" s="70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1" t="s">
        <v>175</v>
      </c>
      <c r="AT283" s="201" t="s">
        <v>170</v>
      </c>
      <c r="AU283" s="201" t="s">
        <v>82</v>
      </c>
      <c r="AY283" s="16" t="s">
        <v>168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6" t="s">
        <v>80</v>
      </c>
      <c r="BK283" s="202">
        <f>ROUND(I283*H283,2)</f>
        <v>0</v>
      </c>
      <c r="BL283" s="16" t="s">
        <v>175</v>
      </c>
      <c r="BM283" s="201" t="s">
        <v>623</v>
      </c>
    </row>
    <row r="284" spans="1:65" s="13" customFormat="1" ht="11.25">
      <c r="B284" s="203"/>
      <c r="C284" s="204"/>
      <c r="D284" s="205" t="s">
        <v>185</v>
      </c>
      <c r="E284" s="206" t="s">
        <v>1</v>
      </c>
      <c r="F284" s="207" t="s">
        <v>624</v>
      </c>
      <c r="G284" s="204"/>
      <c r="H284" s="208">
        <v>1655.6</v>
      </c>
      <c r="I284" s="209"/>
      <c r="J284" s="204"/>
      <c r="K284" s="204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185</v>
      </c>
      <c r="AU284" s="214" t="s">
        <v>82</v>
      </c>
      <c r="AV284" s="13" t="s">
        <v>82</v>
      </c>
      <c r="AW284" s="13" t="s">
        <v>30</v>
      </c>
      <c r="AX284" s="13" t="s">
        <v>80</v>
      </c>
      <c r="AY284" s="214" t="s">
        <v>168</v>
      </c>
    </row>
    <row r="285" spans="1:65" s="2" customFormat="1" ht="14.45" customHeight="1">
      <c r="A285" s="33"/>
      <c r="B285" s="34"/>
      <c r="C285" s="190" t="s">
        <v>625</v>
      </c>
      <c r="D285" s="190" t="s">
        <v>170</v>
      </c>
      <c r="E285" s="191" t="s">
        <v>444</v>
      </c>
      <c r="F285" s="192" t="s">
        <v>445</v>
      </c>
      <c r="G285" s="193" t="s">
        <v>227</v>
      </c>
      <c r="H285" s="194">
        <v>82.78</v>
      </c>
      <c r="I285" s="195"/>
      <c r="J285" s="196">
        <f>ROUND(I285*H285,2)</f>
        <v>0</v>
      </c>
      <c r="K285" s="192" t="s">
        <v>174</v>
      </c>
      <c r="L285" s="38"/>
      <c r="M285" s="197" t="s">
        <v>1</v>
      </c>
      <c r="N285" s="198" t="s">
        <v>38</v>
      </c>
      <c r="O285" s="70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1" t="s">
        <v>175</v>
      </c>
      <c r="AT285" s="201" t="s">
        <v>170</v>
      </c>
      <c r="AU285" s="201" t="s">
        <v>82</v>
      </c>
      <c r="AY285" s="16" t="s">
        <v>168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6" t="s">
        <v>80</v>
      </c>
      <c r="BK285" s="202">
        <f>ROUND(I285*H285,2)</f>
        <v>0</v>
      </c>
      <c r="BL285" s="16" t="s">
        <v>175</v>
      </c>
      <c r="BM285" s="201" t="s">
        <v>626</v>
      </c>
    </row>
    <row r="286" spans="1:65" s="2" customFormat="1" ht="24.2" customHeight="1">
      <c r="A286" s="33"/>
      <c r="B286" s="34"/>
      <c r="C286" s="190" t="s">
        <v>627</v>
      </c>
      <c r="D286" s="190" t="s">
        <v>170</v>
      </c>
      <c r="E286" s="191" t="s">
        <v>448</v>
      </c>
      <c r="F286" s="192" t="s">
        <v>449</v>
      </c>
      <c r="G286" s="193" t="s">
        <v>227</v>
      </c>
      <c r="H286" s="194">
        <v>82.78</v>
      </c>
      <c r="I286" s="195"/>
      <c r="J286" s="196">
        <f>ROUND(I286*H286,2)</f>
        <v>0</v>
      </c>
      <c r="K286" s="192" t="s">
        <v>174</v>
      </c>
      <c r="L286" s="38"/>
      <c r="M286" s="197" t="s">
        <v>1</v>
      </c>
      <c r="N286" s="198" t="s">
        <v>38</v>
      </c>
      <c r="O286" s="70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1" t="s">
        <v>175</v>
      </c>
      <c r="AT286" s="201" t="s">
        <v>170</v>
      </c>
      <c r="AU286" s="201" t="s">
        <v>82</v>
      </c>
      <c r="AY286" s="16" t="s">
        <v>168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6" t="s">
        <v>80</v>
      </c>
      <c r="BK286" s="202">
        <f>ROUND(I286*H286,2)</f>
        <v>0</v>
      </c>
      <c r="BL286" s="16" t="s">
        <v>175</v>
      </c>
      <c r="BM286" s="201" t="s">
        <v>628</v>
      </c>
    </row>
    <row r="287" spans="1:65" s="12" customFormat="1" ht="22.9" customHeight="1">
      <c r="B287" s="174"/>
      <c r="C287" s="175"/>
      <c r="D287" s="176" t="s">
        <v>72</v>
      </c>
      <c r="E287" s="188" t="s">
        <v>451</v>
      </c>
      <c r="F287" s="188" t="s">
        <v>452</v>
      </c>
      <c r="G287" s="175"/>
      <c r="H287" s="175"/>
      <c r="I287" s="178"/>
      <c r="J287" s="189">
        <f>BK287</f>
        <v>0</v>
      </c>
      <c r="K287" s="175"/>
      <c r="L287" s="180"/>
      <c r="M287" s="181"/>
      <c r="N287" s="182"/>
      <c r="O287" s="182"/>
      <c r="P287" s="183">
        <f>SUM(P288:P292)</f>
        <v>0</v>
      </c>
      <c r="Q287" s="182"/>
      <c r="R287" s="183">
        <f>SUM(R288:R292)</f>
        <v>0</v>
      </c>
      <c r="S287" s="182"/>
      <c r="T287" s="184">
        <f>SUM(T288:T292)</f>
        <v>0</v>
      </c>
      <c r="AR287" s="185" t="s">
        <v>80</v>
      </c>
      <c r="AT287" s="186" t="s">
        <v>72</v>
      </c>
      <c r="AU287" s="186" t="s">
        <v>80</v>
      </c>
      <c r="AY287" s="185" t="s">
        <v>168</v>
      </c>
      <c r="BK287" s="187">
        <f>SUM(BK288:BK292)</f>
        <v>0</v>
      </c>
    </row>
    <row r="288" spans="1:65" s="2" customFormat="1" ht="24.2" customHeight="1">
      <c r="A288" s="33"/>
      <c r="B288" s="34"/>
      <c r="C288" s="190" t="s">
        <v>629</v>
      </c>
      <c r="D288" s="190" t="s">
        <v>170</v>
      </c>
      <c r="E288" s="191" t="s">
        <v>454</v>
      </c>
      <c r="F288" s="192" t="s">
        <v>455</v>
      </c>
      <c r="G288" s="193" t="s">
        <v>227</v>
      </c>
      <c r="H288" s="194">
        <v>8.2870000000000008</v>
      </c>
      <c r="I288" s="195"/>
      <c r="J288" s="196">
        <f>ROUND(I288*H288,2)</f>
        <v>0</v>
      </c>
      <c r="K288" s="192" t="s">
        <v>174</v>
      </c>
      <c r="L288" s="38"/>
      <c r="M288" s="197" t="s">
        <v>1</v>
      </c>
      <c r="N288" s="198" t="s">
        <v>38</v>
      </c>
      <c r="O288" s="70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1" t="s">
        <v>175</v>
      </c>
      <c r="AT288" s="201" t="s">
        <v>170</v>
      </c>
      <c r="AU288" s="201" t="s">
        <v>82</v>
      </c>
      <c r="AY288" s="16" t="s">
        <v>168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6" t="s">
        <v>80</v>
      </c>
      <c r="BK288" s="202">
        <f>ROUND(I288*H288,2)</f>
        <v>0</v>
      </c>
      <c r="BL288" s="16" t="s">
        <v>175</v>
      </c>
      <c r="BM288" s="201" t="s">
        <v>630</v>
      </c>
    </row>
    <row r="289" spans="1:65" s="2" customFormat="1" ht="19.5">
      <c r="A289" s="33"/>
      <c r="B289" s="34"/>
      <c r="C289" s="35"/>
      <c r="D289" s="205" t="s">
        <v>241</v>
      </c>
      <c r="E289" s="35"/>
      <c r="F289" s="236" t="s">
        <v>457</v>
      </c>
      <c r="G289" s="35"/>
      <c r="H289" s="35"/>
      <c r="I289" s="237"/>
      <c r="J289" s="35"/>
      <c r="K289" s="35"/>
      <c r="L289" s="38"/>
      <c r="M289" s="238"/>
      <c r="N289" s="239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241</v>
      </c>
      <c r="AU289" s="16" t="s">
        <v>82</v>
      </c>
    </row>
    <row r="290" spans="1:65" s="13" customFormat="1" ht="11.25">
      <c r="B290" s="203"/>
      <c r="C290" s="204"/>
      <c r="D290" s="205" t="s">
        <v>185</v>
      </c>
      <c r="E290" s="206" t="s">
        <v>1</v>
      </c>
      <c r="F290" s="207" t="s">
        <v>631</v>
      </c>
      <c r="G290" s="204"/>
      <c r="H290" s="208">
        <v>8.2870000000000008</v>
      </c>
      <c r="I290" s="209"/>
      <c r="J290" s="204"/>
      <c r="K290" s="204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185</v>
      </c>
      <c r="AU290" s="214" t="s">
        <v>82</v>
      </c>
      <c r="AV290" s="13" t="s">
        <v>82</v>
      </c>
      <c r="AW290" s="13" t="s">
        <v>30</v>
      </c>
      <c r="AX290" s="13" t="s">
        <v>80</v>
      </c>
      <c r="AY290" s="214" t="s">
        <v>168</v>
      </c>
    </row>
    <row r="291" spans="1:65" s="2" customFormat="1" ht="24.2" customHeight="1">
      <c r="A291" s="33"/>
      <c r="B291" s="34"/>
      <c r="C291" s="190" t="s">
        <v>632</v>
      </c>
      <c r="D291" s="190" t="s">
        <v>170</v>
      </c>
      <c r="E291" s="191" t="s">
        <v>460</v>
      </c>
      <c r="F291" s="192" t="s">
        <v>461</v>
      </c>
      <c r="G291" s="193" t="s">
        <v>227</v>
      </c>
      <c r="H291" s="194">
        <v>89.314999999999998</v>
      </c>
      <c r="I291" s="195"/>
      <c r="J291" s="196">
        <f>ROUND(I291*H291,2)</f>
        <v>0</v>
      </c>
      <c r="K291" s="192" t="s">
        <v>174</v>
      </c>
      <c r="L291" s="38"/>
      <c r="M291" s="197" t="s">
        <v>1</v>
      </c>
      <c r="N291" s="198" t="s">
        <v>38</v>
      </c>
      <c r="O291" s="70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1" t="s">
        <v>175</v>
      </c>
      <c r="AT291" s="201" t="s">
        <v>170</v>
      </c>
      <c r="AU291" s="201" t="s">
        <v>82</v>
      </c>
      <c r="AY291" s="16" t="s">
        <v>168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6" t="s">
        <v>80</v>
      </c>
      <c r="BK291" s="202">
        <f>ROUND(I291*H291,2)</f>
        <v>0</v>
      </c>
      <c r="BL291" s="16" t="s">
        <v>175</v>
      </c>
      <c r="BM291" s="201" t="s">
        <v>633</v>
      </c>
    </row>
    <row r="292" spans="1:65" s="2" customFormat="1" ht="24.2" customHeight="1">
      <c r="A292" s="33"/>
      <c r="B292" s="34"/>
      <c r="C292" s="190" t="s">
        <v>634</v>
      </c>
      <c r="D292" s="190" t="s">
        <v>170</v>
      </c>
      <c r="E292" s="191" t="s">
        <v>464</v>
      </c>
      <c r="F292" s="192" t="s">
        <v>465</v>
      </c>
      <c r="G292" s="193" t="s">
        <v>227</v>
      </c>
      <c r="H292" s="194">
        <v>89.314999999999998</v>
      </c>
      <c r="I292" s="195"/>
      <c r="J292" s="196">
        <f>ROUND(I292*H292,2)</f>
        <v>0</v>
      </c>
      <c r="K292" s="192" t="s">
        <v>174</v>
      </c>
      <c r="L292" s="38"/>
      <c r="M292" s="240" t="s">
        <v>1</v>
      </c>
      <c r="N292" s="241" t="s">
        <v>38</v>
      </c>
      <c r="O292" s="242"/>
      <c r="P292" s="243">
        <f>O292*H292</f>
        <v>0</v>
      </c>
      <c r="Q292" s="243">
        <v>0</v>
      </c>
      <c r="R292" s="243">
        <f>Q292*H292</f>
        <v>0</v>
      </c>
      <c r="S292" s="243">
        <v>0</v>
      </c>
      <c r="T292" s="244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1" t="s">
        <v>175</v>
      </c>
      <c r="AT292" s="201" t="s">
        <v>170</v>
      </c>
      <c r="AU292" s="201" t="s">
        <v>82</v>
      </c>
      <c r="AY292" s="16" t="s">
        <v>168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6" t="s">
        <v>80</v>
      </c>
      <c r="BK292" s="202">
        <f>ROUND(I292*H292,2)</f>
        <v>0</v>
      </c>
      <c r="BL292" s="16" t="s">
        <v>175</v>
      </c>
      <c r="BM292" s="201" t="s">
        <v>635</v>
      </c>
    </row>
    <row r="293" spans="1:65" s="2" customFormat="1" ht="6.95" customHeight="1">
      <c r="A293" s="33"/>
      <c r="B293" s="53"/>
      <c r="C293" s="54"/>
      <c r="D293" s="54"/>
      <c r="E293" s="54"/>
      <c r="F293" s="54"/>
      <c r="G293" s="54"/>
      <c r="H293" s="54"/>
      <c r="I293" s="54"/>
      <c r="J293" s="54"/>
      <c r="K293" s="54"/>
      <c r="L293" s="38"/>
      <c r="M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</row>
  </sheetData>
  <sheetProtection algorithmName="SHA-512" hashValue="rKpbYJ/PAPPThW04JhaktBGiXoEEgWZt6GwD8IeEaIH1+STxWY4dMDoaqJ7mQ/kT0lJcIlosjB5EuGSE74IMgw==" saltValue="Aj1x7oefdNmg5fu3M2FgsKR0uc1ZilSuzX6/+yrwEUG2N5aQFY60qCJ3MmTNmZSzvmt7TxW1S738vgq/YR7ADw==" spinCount="100000" sheet="1" objects="1" scenarios="1" formatColumns="0" formatRows="0" autoFilter="0"/>
  <autoFilter ref="C126:K292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97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503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636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ROUND((SUM(BE125:BE137)),  2)</f>
        <v>0</v>
      </c>
      <c r="G35" s="33"/>
      <c r="H35" s="33"/>
      <c r="I35" s="129">
        <v>0.21</v>
      </c>
      <c r="J35" s="128">
        <f>ROUND(((SUM(BE125:BE137))*I35),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ROUND((SUM(BF125:BF137)),  2)</f>
        <v>0</v>
      </c>
      <c r="G36" s="33"/>
      <c r="H36" s="33"/>
      <c r="I36" s="129">
        <v>0.15</v>
      </c>
      <c r="J36" s="128">
        <f>ROUND(((SUM(BF125:BF137))*I36),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ROUND((SUM(BG125:BG137)),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ROUND((SUM(BH125:BH137)),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ROUND((SUM(BI125:BI137)),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503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2020/12/2.2/SO 02 - Vedlejší rozpočtové náklady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468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469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470</v>
      </c>
      <c r="E101" s="160"/>
      <c r="F101" s="160"/>
      <c r="G101" s="160"/>
      <c r="H101" s="160"/>
      <c r="I101" s="160"/>
      <c r="J101" s="161">
        <f>J131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471</v>
      </c>
      <c r="E102" s="160"/>
      <c r="F102" s="160"/>
      <c r="G102" s="160"/>
      <c r="H102" s="160"/>
      <c r="I102" s="160"/>
      <c r="J102" s="161">
        <f>J133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472</v>
      </c>
      <c r="E103" s="160"/>
      <c r="F103" s="160"/>
      <c r="G103" s="160"/>
      <c r="H103" s="160"/>
      <c r="I103" s="160"/>
      <c r="J103" s="161">
        <f>J136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503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2020/12/2.2/SO 02 - Vedlejší rozpočtové náklady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0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473</v>
      </c>
      <c r="F126" s="177" t="s">
        <v>89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P127+P131+P133+P136</f>
        <v>0</v>
      </c>
      <c r="Q126" s="182"/>
      <c r="R126" s="183">
        <f>R127+R131+R133+R136</f>
        <v>0</v>
      </c>
      <c r="S126" s="182"/>
      <c r="T126" s="184">
        <f>T127+T131+T133+T136</f>
        <v>0</v>
      </c>
      <c r="AR126" s="185" t="s">
        <v>194</v>
      </c>
      <c r="AT126" s="186" t="s">
        <v>72</v>
      </c>
      <c r="AU126" s="186" t="s">
        <v>73</v>
      </c>
      <c r="AY126" s="185" t="s">
        <v>168</v>
      </c>
      <c r="BK126" s="187">
        <f>BK127+BK131+BK133+BK136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474</v>
      </c>
      <c r="F127" s="188" t="s">
        <v>475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SUM(P128:P130)</f>
        <v>0</v>
      </c>
      <c r="Q127" s="182"/>
      <c r="R127" s="183">
        <f>SUM(R128:R130)</f>
        <v>0</v>
      </c>
      <c r="S127" s="182"/>
      <c r="T127" s="184">
        <f>SUM(T128:T130)</f>
        <v>0</v>
      </c>
      <c r="AR127" s="185" t="s">
        <v>194</v>
      </c>
      <c r="AT127" s="186" t="s">
        <v>72</v>
      </c>
      <c r="AU127" s="186" t="s">
        <v>80</v>
      </c>
      <c r="AY127" s="185" t="s">
        <v>168</v>
      </c>
      <c r="BK127" s="187">
        <f>SUM(BK128:BK130)</f>
        <v>0</v>
      </c>
    </row>
    <row r="128" spans="1:65" s="2" customFormat="1" ht="14.45" customHeight="1">
      <c r="A128" s="33"/>
      <c r="B128" s="34"/>
      <c r="C128" s="190" t="s">
        <v>80</v>
      </c>
      <c r="D128" s="190" t="s">
        <v>170</v>
      </c>
      <c r="E128" s="191" t="s">
        <v>476</v>
      </c>
      <c r="F128" s="192" t="s">
        <v>475</v>
      </c>
      <c r="G128" s="193" t="s">
        <v>477</v>
      </c>
      <c r="H128" s="194">
        <v>1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637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482</v>
      </c>
      <c r="F129" s="192" t="s">
        <v>483</v>
      </c>
      <c r="G129" s="193" t="s">
        <v>477</v>
      </c>
      <c r="H129" s="194">
        <v>1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638</v>
      </c>
    </row>
    <row r="130" spans="1:65" s="2" customFormat="1" ht="14.45" customHeight="1">
      <c r="A130" s="33"/>
      <c r="B130" s="34"/>
      <c r="C130" s="190" t="s">
        <v>180</v>
      </c>
      <c r="D130" s="190" t="s">
        <v>170</v>
      </c>
      <c r="E130" s="191" t="s">
        <v>485</v>
      </c>
      <c r="F130" s="192" t="s">
        <v>486</v>
      </c>
      <c r="G130" s="193" t="s">
        <v>477</v>
      </c>
      <c r="H130" s="194">
        <v>1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639</v>
      </c>
    </row>
    <row r="131" spans="1:65" s="12" customFormat="1" ht="22.9" customHeight="1">
      <c r="B131" s="174"/>
      <c r="C131" s="175"/>
      <c r="D131" s="176" t="s">
        <v>72</v>
      </c>
      <c r="E131" s="188" t="s">
        <v>488</v>
      </c>
      <c r="F131" s="188" t="s">
        <v>489</v>
      </c>
      <c r="G131" s="175"/>
      <c r="H131" s="175"/>
      <c r="I131" s="178"/>
      <c r="J131" s="189">
        <f>BK131</f>
        <v>0</v>
      </c>
      <c r="K131" s="175"/>
      <c r="L131" s="180"/>
      <c r="M131" s="181"/>
      <c r="N131" s="182"/>
      <c r="O131" s="182"/>
      <c r="P131" s="183">
        <f>P132</f>
        <v>0</v>
      </c>
      <c r="Q131" s="182"/>
      <c r="R131" s="183">
        <f>R132</f>
        <v>0</v>
      </c>
      <c r="S131" s="182"/>
      <c r="T131" s="184">
        <f>T132</f>
        <v>0</v>
      </c>
      <c r="AR131" s="185" t="s">
        <v>194</v>
      </c>
      <c r="AT131" s="186" t="s">
        <v>72</v>
      </c>
      <c r="AU131" s="186" t="s">
        <v>80</v>
      </c>
      <c r="AY131" s="185" t="s">
        <v>168</v>
      </c>
      <c r="BK131" s="187">
        <f>BK132</f>
        <v>0</v>
      </c>
    </row>
    <row r="132" spans="1:65" s="2" customFormat="1" ht="14.45" customHeight="1">
      <c r="A132" s="33"/>
      <c r="B132" s="34"/>
      <c r="C132" s="190" t="s">
        <v>175</v>
      </c>
      <c r="D132" s="190" t="s">
        <v>170</v>
      </c>
      <c r="E132" s="191" t="s">
        <v>490</v>
      </c>
      <c r="F132" s="192" t="s">
        <v>491</v>
      </c>
      <c r="G132" s="193" t="s">
        <v>220</v>
      </c>
      <c r="H132" s="194">
        <v>40</v>
      </c>
      <c r="I132" s="195"/>
      <c r="J132" s="196">
        <f>ROUND(I132*H132,2)</f>
        <v>0</v>
      </c>
      <c r="K132" s="192" t="s">
        <v>174</v>
      </c>
      <c r="L132" s="38"/>
      <c r="M132" s="197" t="s">
        <v>1</v>
      </c>
      <c r="N132" s="198" t="s">
        <v>38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175</v>
      </c>
      <c r="AT132" s="201" t="s">
        <v>170</v>
      </c>
      <c r="AU132" s="201" t="s">
        <v>82</v>
      </c>
      <c r="AY132" s="16" t="s">
        <v>168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80</v>
      </c>
      <c r="BK132" s="202">
        <f>ROUND(I132*H132,2)</f>
        <v>0</v>
      </c>
      <c r="BL132" s="16" t="s">
        <v>175</v>
      </c>
      <c r="BM132" s="201" t="s">
        <v>640</v>
      </c>
    </row>
    <row r="133" spans="1:65" s="12" customFormat="1" ht="22.9" customHeight="1">
      <c r="B133" s="174"/>
      <c r="C133" s="175"/>
      <c r="D133" s="176" t="s">
        <v>72</v>
      </c>
      <c r="E133" s="188" t="s">
        <v>493</v>
      </c>
      <c r="F133" s="188" t="s">
        <v>494</v>
      </c>
      <c r="G133" s="175"/>
      <c r="H133" s="175"/>
      <c r="I133" s="178"/>
      <c r="J133" s="189">
        <f>BK133</f>
        <v>0</v>
      </c>
      <c r="K133" s="175"/>
      <c r="L133" s="180"/>
      <c r="M133" s="181"/>
      <c r="N133" s="182"/>
      <c r="O133" s="182"/>
      <c r="P133" s="183">
        <f>SUM(P134:P135)</f>
        <v>0</v>
      </c>
      <c r="Q133" s="182"/>
      <c r="R133" s="183">
        <f>SUM(R134:R135)</f>
        <v>0</v>
      </c>
      <c r="S133" s="182"/>
      <c r="T133" s="184">
        <f>SUM(T134:T135)</f>
        <v>0</v>
      </c>
      <c r="AR133" s="185" t="s">
        <v>194</v>
      </c>
      <c r="AT133" s="186" t="s">
        <v>72</v>
      </c>
      <c r="AU133" s="186" t="s">
        <v>80</v>
      </c>
      <c r="AY133" s="185" t="s">
        <v>168</v>
      </c>
      <c r="BK133" s="187">
        <f>SUM(BK134:BK135)</f>
        <v>0</v>
      </c>
    </row>
    <row r="134" spans="1:65" s="2" customFormat="1" ht="14.45" customHeight="1">
      <c r="A134" s="33"/>
      <c r="B134" s="34"/>
      <c r="C134" s="190" t="s">
        <v>194</v>
      </c>
      <c r="D134" s="190" t="s">
        <v>170</v>
      </c>
      <c r="E134" s="191" t="s">
        <v>495</v>
      </c>
      <c r="F134" s="192" t="s">
        <v>494</v>
      </c>
      <c r="G134" s="193" t="s">
        <v>477</v>
      </c>
      <c r="H134" s="194">
        <v>1</v>
      </c>
      <c r="I134" s="195"/>
      <c r="J134" s="196">
        <f>ROUND(I134*H134,2)</f>
        <v>0</v>
      </c>
      <c r="K134" s="192" t="s">
        <v>174</v>
      </c>
      <c r="L134" s="38"/>
      <c r="M134" s="197" t="s">
        <v>1</v>
      </c>
      <c r="N134" s="198" t="s">
        <v>38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175</v>
      </c>
      <c r="AT134" s="201" t="s">
        <v>170</v>
      </c>
      <c r="AU134" s="201" t="s">
        <v>82</v>
      </c>
      <c r="AY134" s="16" t="s">
        <v>168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80</v>
      </c>
      <c r="BK134" s="202">
        <f>ROUND(I134*H134,2)</f>
        <v>0</v>
      </c>
      <c r="BL134" s="16" t="s">
        <v>175</v>
      </c>
      <c r="BM134" s="201" t="s">
        <v>641</v>
      </c>
    </row>
    <row r="135" spans="1:65" s="2" customFormat="1" ht="19.5">
      <c r="A135" s="33"/>
      <c r="B135" s="34"/>
      <c r="C135" s="35"/>
      <c r="D135" s="205" t="s">
        <v>241</v>
      </c>
      <c r="E135" s="35"/>
      <c r="F135" s="236" t="s">
        <v>497</v>
      </c>
      <c r="G135" s="35"/>
      <c r="H135" s="35"/>
      <c r="I135" s="237"/>
      <c r="J135" s="35"/>
      <c r="K135" s="35"/>
      <c r="L135" s="38"/>
      <c r="M135" s="238"/>
      <c r="N135" s="239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241</v>
      </c>
      <c r="AU135" s="16" t="s">
        <v>82</v>
      </c>
    </row>
    <row r="136" spans="1:65" s="12" customFormat="1" ht="22.9" customHeight="1">
      <c r="B136" s="174"/>
      <c r="C136" s="175"/>
      <c r="D136" s="176" t="s">
        <v>72</v>
      </c>
      <c r="E136" s="188" t="s">
        <v>498</v>
      </c>
      <c r="F136" s="188" t="s">
        <v>499</v>
      </c>
      <c r="G136" s="175"/>
      <c r="H136" s="175"/>
      <c r="I136" s="178"/>
      <c r="J136" s="189">
        <f>BK136</f>
        <v>0</v>
      </c>
      <c r="K136" s="175"/>
      <c r="L136" s="180"/>
      <c r="M136" s="181"/>
      <c r="N136" s="182"/>
      <c r="O136" s="182"/>
      <c r="P136" s="183">
        <f>P137</f>
        <v>0</v>
      </c>
      <c r="Q136" s="182"/>
      <c r="R136" s="183">
        <f>R137</f>
        <v>0</v>
      </c>
      <c r="S136" s="182"/>
      <c r="T136" s="184">
        <f>T137</f>
        <v>0</v>
      </c>
      <c r="AR136" s="185" t="s">
        <v>194</v>
      </c>
      <c r="AT136" s="186" t="s">
        <v>72</v>
      </c>
      <c r="AU136" s="186" t="s">
        <v>80</v>
      </c>
      <c r="AY136" s="185" t="s">
        <v>168</v>
      </c>
      <c r="BK136" s="187">
        <f>BK137</f>
        <v>0</v>
      </c>
    </row>
    <row r="137" spans="1:65" s="2" customFormat="1" ht="14.45" customHeight="1">
      <c r="A137" s="33"/>
      <c r="B137" s="34"/>
      <c r="C137" s="190" t="s">
        <v>198</v>
      </c>
      <c r="D137" s="190" t="s">
        <v>170</v>
      </c>
      <c r="E137" s="191" t="s">
        <v>500</v>
      </c>
      <c r="F137" s="192" t="s">
        <v>501</v>
      </c>
      <c r="G137" s="193" t="s">
        <v>477</v>
      </c>
      <c r="H137" s="194">
        <v>1</v>
      </c>
      <c r="I137" s="195"/>
      <c r="J137" s="196">
        <f>ROUND(I137*H137,2)</f>
        <v>0</v>
      </c>
      <c r="K137" s="192" t="s">
        <v>1</v>
      </c>
      <c r="L137" s="38"/>
      <c r="M137" s="240" t="s">
        <v>1</v>
      </c>
      <c r="N137" s="241" t="s">
        <v>38</v>
      </c>
      <c r="O137" s="242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175</v>
      </c>
      <c r="AT137" s="201" t="s">
        <v>170</v>
      </c>
      <c r="AU137" s="201" t="s">
        <v>82</v>
      </c>
      <c r="AY137" s="16" t="s">
        <v>168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80</v>
      </c>
      <c r="BK137" s="202">
        <f>ROUND(I137*H137,2)</f>
        <v>0</v>
      </c>
      <c r="BL137" s="16" t="s">
        <v>175</v>
      </c>
      <c r="BM137" s="201" t="s">
        <v>642</v>
      </c>
    </row>
    <row r="138" spans="1:65" s="2" customFormat="1" ht="6.95" customHeight="1">
      <c r="A138" s="3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38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algorithmName="SHA-512" hashValue="9kQX10Ed7omXtoHl50u5jwZEI5FRLRHVE8n4RKPAnrwkfuSTv4aHsQ8AllNYUnFRbY9YV9VNVJwnOGf64wKwqA==" saltValue="xupV2NvPrhrfPsV0EE6d3HGPI+wBfx1AjoERMuUgBQJg4E9TG72sRv77N3S2z52F+zWGLawKpJhCuIhCD7zmsg==" spinCount="100000" sheet="1" objects="1" scenarios="1" formatColumns="0" formatRows="0" autoFilter="0"/>
  <autoFilter ref="C124:K137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2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102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643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644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ROUND(J129,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ROUND((SUM(BE129:BE291)),  2)</f>
        <v>0</v>
      </c>
      <c r="G35" s="33"/>
      <c r="H35" s="33"/>
      <c r="I35" s="129">
        <v>0.21</v>
      </c>
      <c r="J35" s="128">
        <f>ROUND(((SUM(BE129:BE291))*I35),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ROUND((SUM(BF129:BF291)),  2)</f>
        <v>0</v>
      </c>
      <c r="G36" s="33"/>
      <c r="H36" s="33"/>
      <c r="I36" s="129">
        <v>0.15</v>
      </c>
      <c r="J36" s="128">
        <f>ROUND(((SUM(BF129:BF291))*I36),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ROUND((SUM(BG129:BG291)),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ROUND((SUM(BH129:BH291)),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ROUND((SUM(BI129:BI291)),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643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2020/12/3.1/SO 03 - Stavební část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J129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144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145</v>
      </c>
      <c r="E100" s="160"/>
      <c r="F100" s="160"/>
      <c r="G100" s="160"/>
      <c r="H100" s="160"/>
      <c r="I100" s="160"/>
      <c r="J100" s="161">
        <f>J131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147</v>
      </c>
      <c r="E101" s="160"/>
      <c r="F101" s="160"/>
      <c r="G101" s="160"/>
      <c r="H101" s="160"/>
      <c r="I101" s="160"/>
      <c r="J101" s="161">
        <f>J152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148</v>
      </c>
      <c r="E102" s="160"/>
      <c r="F102" s="160"/>
      <c r="G102" s="160"/>
      <c r="H102" s="160"/>
      <c r="I102" s="160"/>
      <c r="J102" s="161">
        <f>J156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645</v>
      </c>
      <c r="E103" s="160"/>
      <c r="F103" s="160"/>
      <c r="G103" s="160"/>
      <c r="H103" s="160"/>
      <c r="I103" s="160"/>
      <c r="J103" s="161">
        <f>J170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149</v>
      </c>
      <c r="E104" s="160"/>
      <c r="F104" s="160"/>
      <c r="G104" s="160"/>
      <c r="H104" s="160"/>
      <c r="I104" s="160"/>
      <c r="J104" s="161">
        <f>J174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150</v>
      </c>
      <c r="E105" s="160"/>
      <c r="F105" s="160"/>
      <c r="G105" s="160"/>
      <c r="H105" s="160"/>
      <c r="I105" s="160"/>
      <c r="J105" s="161">
        <f>J215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151</v>
      </c>
      <c r="E106" s="160"/>
      <c r="F106" s="160"/>
      <c r="G106" s="160"/>
      <c r="H106" s="160"/>
      <c r="I106" s="160"/>
      <c r="J106" s="161">
        <f>J279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152</v>
      </c>
      <c r="E107" s="160"/>
      <c r="F107" s="160"/>
      <c r="G107" s="160"/>
      <c r="H107" s="160"/>
      <c r="I107" s="160"/>
      <c r="J107" s="161">
        <f>J286</f>
        <v>0</v>
      </c>
      <c r="K107" s="103"/>
      <c r="L107" s="162"/>
    </row>
    <row r="108" spans="1:47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>
      <c r="A114" s="33"/>
      <c r="B114" s="34"/>
      <c r="C114" s="22" t="s">
        <v>153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5"/>
      <c r="D117" s="35"/>
      <c r="E117" s="297" t="str">
        <f>E7</f>
        <v>Oprava mostních objektů na trati Litoměřice - Česká Lípa</v>
      </c>
      <c r="F117" s="298"/>
      <c r="G117" s="298"/>
      <c r="H117" s="298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0"/>
      <c r="C118" s="28" t="s">
        <v>135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pans="1:31" s="2" customFormat="1" ht="16.5" customHeight="1">
      <c r="A119" s="33"/>
      <c r="B119" s="34"/>
      <c r="C119" s="35"/>
      <c r="D119" s="35"/>
      <c r="E119" s="297" t="s">
        <v>643</v>
      </c>
      <c r="F119" s="299"/>
      <c r="G119" s="299"/>
      <c r="H119" s="299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137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50" t="str">
        <f>E11</f>
        <v>2020/12/3.1/SO 03 - Stavební část</v>
      </c>
      <c r="F121" s="299"/>
      <c r="G121" s="299"/>
      <c r="H121" s="299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5"/>
      <c r="E123" s="35"/>
      <c r="F123" s="26" t="str">
        <f>F14</f>
        <v xml:space="preserve"> </v>
      </c>
      <c r="G123" s="35"/>
      <c r="H123" s="35"/>
      <c r="I123" s="28" t="s">
        <v>22</v>
      </c>
      <c r="J123" s="65" t="str">
        <f>IF(J14="","",J14)</f>
        <v>14. 7. 2020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24</v>
      </c>
      <c r="D125" s="35"/>
      <c r="E125" s="35"/>
      <c r="F125" s="26" t="str">
        <f>E17</f>
        <v xml:space="preserve"> </v>
      </c>
      <c r="G125" s="35"/>
      <c r="H125" s="35"/>
      <c r="I125" s="28" t="s">
        <v>29</v>
      </c>
      <c r="J125" s="31" t="str">
        <f>E23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27</v>
      </c>
      <c r="D126" s="35"/>
      <c r="E126" s="35"/>
      <c r="F126" s="26" t="str">
        <f>IF(E20="","",E20)</f>
        <v>Vyplň údaj</v>
      </c>
      <c r="G126" s="35"/>
      <c r="H126" s="35"/>
      <c r="I126" s="28" t="s">
        <v>31</v>
      </c>
      <c r="J126" s="31" t="str">
        <f>E26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63"/>
      <c r="B128" s="164"/>
      <c r="C128" s="165" t="s">
        <v>154</v>
      </c>
      <c r="D128" s="166" t="s">
        <v>58</v>
      </c>
      <c r="E128" s="166" t="s">
        <v>54</v>
      </c>
      <c r="F128" s="166" t="s">
        <v>55</v>
      </c>
      <c r="G128" s="166" t="s">
        <v>155</v>
      </c>
      <c r="H128" s="166" t="s">
        <v>156</v>
      </c>
      <c r="I128" s="166" t="s">
        <v>157</v>
      </c>
      <c r="J128" s="166" t="s">
        <v>141</v>
      </c>
      <c r="K128" s="167" t="s">
        <v>158</v>
      </c>
      <c r="L128" s="168"/>
      <c r="M128" s="74" t="s">
        <v>1</v>
      </c>
      <c r="N128" s="75" t="s">
        <v>37</v>
      </c>
      <c r="O128" s="75" t="s">
        <v>159</v>
      </c>
      <c r="P128" s="75" t="s">
        <v>160</v>
      </c>
      <c r="Q128" s="75" t="s">
        <v>161</v>
      </c>
      <c r="R128" s="75" t="s">
        <v>162</v>
      </c>
      <c r="S128" s="75" t="s">
        <v>163</v>
      </c>
      <c r="T128" s="76" t="s">
        <v>164</v>
      </c>
      <c r="U128" s="163"/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/>
    </row>
    <row r="129" spans="1:65" s="2" customFormat="1" ht="22.9" customHeight="1">
      <c r="A129" s="33"/>
      <c r="B129" s="34"/>
      <c r="C129" s="81" t="s">
        <v>165</v>
      </c>
      <c r="D129" s="35"/>
      <c r="E129" s="35"/>
      <c r="F129" s="35"/>
      <c r="G129" s="35"/>
      <c r="H129" s="35"/>
      <c r="I129" s="35"/>
      <c r="J129" s="169">
        <f>BK129</f>
        <v>0</v>
      </c>
      <c r="K129" s="35"/>
      <c r="L129" s="38"/>
      <c r="M129" s="77"/>
      <c r="N129" s="170"/>
      <c r="O129" s="78"/>
      <c r="P129" s="171">
        <f>P130</f>
        <v>0</v>
      </c>
      <c r="Q129" s="78"/>
      <c r="R129" s="171">
        <f>R130</f>
        <v>499.66910093600001</v>
      </c>
      <c r="S129" s="78"/>
      <c r="T129" s="172">
        <f>T130</f>
        <v>280.02099859999998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72</v>
      </c>
      <c r="AU129" s="16" t="s">
        <v>143</v>
      </c>
      <c r="BK129" s="173">
        <f>BK130</f>
        <v>0</v>
      </c>
    </row>
    <row r="130" spans="1:65" s="12" customFormat="1" ht="25.9" customHeight="1">
      <c r="B130" s="174"/>
      <c r="C130" s="175"/>
      <c r="D130" s="176" t="s">
        <v>72</v>
      </c>
      <c r="E130" s="177" t="s">
        <v>166</v>
      </c>
      <c r="F130" s="177" t="s">
        <v>167</v>
      </c>
      <c r="G130" s="175"/>
      <c r="H130" s="175"/>
      <c r="I130" s="178"/>
      <c r="J130" s="179">
        <f>BK130</f>
        <v>0</v>
      </c>
      <c r="K130" s="175"/>
      <c r="L130" s="180"/>
      <c r="M130" s="181"/>
      <c r="N130" s="182"/>
      <c r="O130" s="182"/>
      <c r="P130" s="183">
        <f>P131+P152+P156+P170+P174+P215+P279+P286</f>
        <v>0</v>
      </c>
      <c r="Q130" s="182"/>
      <c r="R130" s="183">
        <f>R131+R152+R156+R170+R174+R215+R279+R286</f>
        <v>499.66910093600001</v>
      </c>
      <c r="S130" s="182"/>
      <c r="T130" s="184">
        <f>T131+T152+T156+T170+T174+T215+T279+T286</f>
        <v>280.02099859999998</v>
      </c>
      <c r="AR130" s="185" t="s">
        <v>80</v>
      </c>
      <c r="AT130" s="186" t="s">
        <v>72</v>
      </c>
      <c r="AU130" s="186" t="s">
        <v>73</v>
      </c>
      <c r="AY130" s="185" t="s">
        <v>168</v>
      </c>
      <c r="BK130" s="187">
        <f>BK131+BK152+BK156+BK170+BK174+BK215+BK279+BK286</f>
        <v>0</v>
      </c>
    </row>
    <row r="131" spans="1:65" s="12" customFormat="1" ht="22.9" customHeight="1">
      <c r="B131" s="174"/>
      <c r="C131" s="175"/>
      <c r="D131" s="176" t="s">
        <v>72</v>
      </c>
      <c r="E131" s="188" t="s">
        <v>80</v>
      </c>
      <c r="F131" s="188" t="s">
        <v>169</v>
      </c>
      <c r="G131" s="175"/>
      <c r="H131" s="175"/>
      <c r="I131" s="178"/>
      <c r="J131" s="189">
        <f>BK131</f>
        <v>0</v>
      </c>
      <c r="K131" s="175"/>
      <c r="L131" s="180"/>
      <c r="M131" s="181"/>
      <c r="N131" s="182"/>
      <c r="O131" s="182"/>
      <c r="P131" s="183">
        <f>SUM(P132:P151)</f>
        <v>0</v>
      </c>
      <c r="Q131" s="182"/>
      <c r="R131" s="183">
        <f>SUM(R132:R151)</f>
        <v>2.0855592000000001</v>
      </c>
      <c r="S131" s="182"/>
      <c r="T131" s="184">
        <f>SUM(T132:T151)</f>
        <v>21.6</v>
      </c>
      <c r="AR131" s="185" t="s">
        <v>80</v>
      </c>
      <c r="AT131" s="186" t="s">
        <v>72</v>
      </c>
      <c r="AU131" s="186" t="s">
        <v>80</v>
      </c>
      <c r="AY131" s="185" t="s">
        <v>168</v>
      </c>
      <c r="BK131" s="187">
        <f>SUM(BK132:BK151)</f>
        <v>0</v>
      </c>
    </row>
    <row r="132" spans="1:65" s="2" customFormat="1" ht="24.2" customHeight="1">
      <c r="A132" s="33"/>
      <c r="B132" s="34"/>
      <c r="C132" s="190" t="s">
        <v>80</v>
      </c>
      <c r="D132" s="190" t="s">
        <v>170</v>
      </c>
      <c r="E132" s="191" t="s">
        <v>171</v>
      </c>
      <c r="F132" s="192" t="s">
        <v>172</v>
      </c>
      <c r="G132" s="193" t="s">
        <v>173</v>
      </c>
      <c r="H132" s="194">
        <v>1000</v>
      </c>
      <c r="I132" s="195"/>
      <c r="J132" s="196">
        <f>ROUND(I132*H132,2)</f>
        <v>0</v>
      </c>
      <c r="K132" s="192" t="s">
        <v>174</v>
      </c>
      <c r="L132" s="38"/>
      <c r="M132" s="197" t="s">
        <v>1</v>
      </c>
      <c r="N132" s="198" t="s">
        <v>38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175</v>
      </c>
      <c r="AT132" s="201" t="s">
        <v>170</v>
      </c>
      <c r="AU132" s="201" t="s">
        <v>82</v>
      </c>
      <c r="AY132" s="16" t="s">
        <v>168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80</v>
      </c>
      <c r="BK132" s="202">
        <f>ROUND(I132*H132,2)</f>
        <v>0</v>
      </c>
      <c r="BL132" s="16" t="s">
        <v>175</v>
      </c>
      <c r="BM132" s="201" t="s">
        <v>646</v>
      </c>
    </row>
    <row r="133" spans="1:65" s="2" customFormat="1" ht="14.45" customHeight="1">
      <c r="A133" s="33"/>
      <c r="B133" s="34"/>
      <c r="C133" s="190" t="s">
        <v>82</v>
      </c>
      <c r="D133" s="190" t="s">
        <v>170</v>
      </c>
      <c r="E133" s="191" t="s">
        <v>177</v>
      </c>
      <c r="F133" s="192" t="s">
        <v>178</v>
      </c>
      <c r="G133" s="193" t="s">
        <v>173</v>
      </c>
      <c r="H133" s="194">
        <v>1000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647</v>
      </c>
    </row>
    <row r="134" spans="1:65" s="2" customFormat="1" ht="14.45" customHeight="1">
      <c r="A134" s="33"/>
      <c r="B134" s="34"/>
      <c r="C134" s="190" t="s">
        <v>180</v>
      </c>
      <c r="D134" s="190" t="s">
        <v>170</v>
      </c>
      <c r="E134" s="191" t="s">
        <v>648</v>
      </c>
      <c r="F134" s="192" t="s">
        <v>649</v>
      </c>
      <c r="G134" s="193" t="s">
        <v>239</v>
      </c>
      <c r="H134" s="194">
        <v>75</v>
      </c>
      <c r="I134" s="195"/>
      <c r="J134" s="196">
        <f>ROUND(I134*H134,2)</f>
        <v>0</v>
      </c>
      <c r="K134" s="192" t="s">
        <v>174</v>
      </c>
      <c r="L134" s="38"/>
      <c r="M134" s="197" t="s">
        <v>1</v>
      </c>
      <c r="N134" s="198" t="s">
        <v>38</v>
      </c>
      <c r="O134" s="70"/>
      <c r="P134" s="199">
        <f>O134*H134</f>
        <v>0</v>
      </c>
      <c r="Q134" s="199">
        <v>2.6980000000000001E-2</v>
      </c>
      <c r="R134" s="199">
        <f>Q134*H134</f>
        <v>2.0234999999999999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175</v>
      </c>
      <c r="AT134" s="201" t="s">
        <v>170</v>
      </c>
      <c r="AU134" s="201" t="s">
        <v>82</v>
      </c>
      <c r="AY134" s="16" t="s">
        <v>168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80</v>
      </c>
      <c r="BK134" s="202">
        <f>ROUND(I134*H134,2)</f>
        <v>0</v>
      </c>
      <c r="BL134" s="16" t="s">
        <v>175</v>
      </c>
      <c r="BM134" s="201" t="s">
        <v>650</v>
      </c>
    </row>
    <row r="135" spans="1:65" s="13" customFormat="1" ht="11.25">
      <c r="B135" s="203"/>
      <c r="C135" s="204"/>
      <c r="D135" s="205" t="s">
        <v>185</v>
      </c>
      <c r="E135" s="206" t="s">
        <v>1</v>
      </c>
      <c r="F135" s="207" t="s">
        <v>651</v>
      </c>
      <c r="G135" s="204"/>
      <c r="H135" s="208">
        <v>75</v>
      </c>
      <c r="I135" s="209"/>
      <c r="J135" s="204"/>
      <c r="K135" s="204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185</v>
      </c>
      <c r="AU135" s="214" t="s">
        <v>82</v>
      </c>
      <c r="AV135" s="13" t="s">
        <v>82</v>
      </c>
      <c r="AW135" s="13" t="s">
        <v>30</v>
      </c>
      <c r="AX135" s="13" t="s">
        <v>80</v>
      </c>
      <c r="AY135" s="214" t="s">
        <v>168</v>
      </c>
    </row>
    <row r="136" spans="1:65" s="2" customFormat="1" ht="14.45" customHeight="1">
      <c r="A136" s="33"/>
      <c r="B136" s="34"/>
      <c r="C136" s="190" t="s">
        <v>175</v>
      </c>
      <c r="D136" s="190" t="s">
        <v>170</v>
      </c>
      <c r="E136" s="191" t="s">
        <v>652</v>
      </c>
      <c r="F136" s="192" t="s">
        <v>653</v>
      </c>
      <c r="G136" s="193" t="s">
        <v>183</v>
      </c>
      <c r="H136" s="194">
        <v>15</v>
      </c>
      <c r="I136" s="195"/>
      <c r="J136" s="196">
        <f>ROUND(I136*H136,2)</f>
        <v>0</v>
      </c>
      <c r="K136" s="192" t="s">
        <v>174</v>
      </c>
      <c r="L136" s="38"/>
      <c r="M136" s="197" t="s">
        <v>1</v>
      </c>
      <c r="N136" s="198" t="s">
        <v>38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175</v>
      </c>
      <c r="AT136" s="201" t="s">
        <v>170</v>
      </c>
      <c r="AU136" s="201" t="s">
        <v>82</v>
      </c>
      <c r="AY136" s="16" t="s">
        <v>168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80</v>
      </c>
      <c r="BK136" s="202">
        <f>ROUND(I136*H136,2)</f>
        <v>0</v>
      </c>
      <c r="BL136" s="16" t="s">
        <v>175</v>
      </c>
      <c r="BM136" s="201" t="s">
        <v>654</v>
      </c>
    </row>
    <row r="137" spans="1:65" s="2" customFormat="1" ht="24.2" customHeight="1">
      <c r="A137" s="33"/>
      <c r="B137" s="34"/>
      <c r="C137" s="190" t="s">
        <v>194</v>
      </c>
      <c r="D137" s="190" t="s">
        <v>170</v>
      </c>
      <c r="E137" s="191" t="s">
        <v>655</v>
      </c>
      <c r="F137" s="192" t="s">
        <v>656</v>
      </c>
      <c r="G137" s="193" t="s">
        <v>183</v>
      </c>
      <c r="H137" s="194">
        <v>15</v>
      </c>
      <c r="I137" s="195"/>
      <c r="J137" s="196">
        <f>ROUND(I137*H137,2)</f>
        <v>0</v>
      </c>
      <c r="K137" s="192" t="s">
        <v>174</v>
      </c>
      <c r="L137" s="38"/>
      <c r="M137" s="197" t="s">
        <v>1</v>
      </c>
      <c r="N137" s="198" t="s">
        <v>38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175</v>
      </c>
      <c r="AT137" s="201" t="s">
        <v>170</v>
      </c>
      <c r="AU137" s="201" t="s">
        <v>82</v>
      </c>
      <c r="AY137" s="16" t="s">
        <v>168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80</v>
      </c>
      <c r="BK137" s="202">
        <f>ROUND(I137*H137,2)</f>
        <v>0</v>
      </c>
      <c r="BL137" s="16" t="s">
        <v>175</v>
      </c>
      <c r="BM137" s="201" t="s">
        <v>657</v>
      </c>
    </row>
    <row r="138" spans="1:65" s="2" customFormat="1" ht="37.9" customHeight="1">
      <c r="A138" s="33"/>
      <c r="B138" s="34"/>
      <c r="C138" s="190" t="s">
        <v>198</v>
      </c>
      <c r="D138" s="190" t="s">
        <v>170</v>
      </c>
      <c r="E138" s="191" t="s">
        <v>181</v>
      </c>
      <c r="F138" s="192" t="s">
        <v>182</v>
      </c>
      <c r="G138" s="193" t="s">
        <v>183</v>
      </c>
      <c r="H138" s="194">
        <v>50.1</v>
      </c>
      <c r="I138" s="195"/>
      <c r="J138" s="196">
        <f>ROUND(I138*H138,2)</f>
        <v>0</v>
      </c>
      <c r="K138" s="192" t="s">
        <v>174</v>
      </c>
      <c r="L138" s="38"/>
      <c r="M138" s="197" t="s">
        <v>1</v>
      </c>
      <c r="N138" s="198" t="s">
        <v>38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658</v>
      </c>
    </row>
    <row r="139" spans="1:65" s="13" customFormat="1" ht="11.25">
      <c r="B139" s="203"/>
      <c r="C139" s="204"/>
      <c r="D139" s="205" t="s">
        <v>185</v>
      </c>
      <c r="E139" s="206" t="s">
        <v>1</v>
      </c>
      <c r="F139" s="207" t="s">
        <v>186</v>
      </c>
      <c r="G139" s="204"/>
      <c r="H139" s="208">
        <v>16</v>
      </c>
      <c r="I139" s="209"/>
      <c r="J139" s="204"/>
      <c r="K139" s="204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185</v>
      </c>
      <c r="AU139" s="214" t="s">
        <v>82</v>
      </c>
      <c r="AV139" s="13" t="s">
        <v>82</v>
      </c>
      <c r="AW139" s="13" t="s">
        <v>30</v>
      </c>
      <c r="AX139" s="13" t="s">
        <v>73</v>
      </c>
      <c r="AY139" s="214" t="s">
        <v>168</v>
      </c>
    </row>
    <row r="140" spans="1:65" s="13" customFormat="1" ht="11.25">
      <c r="B140" s="203"/>
      <c r="C140" s="204"/>
      <c r="D140" s="205" t="s">
        <v>185</v>
      </c>
      <c r="E140" s="206" t="s">
        <v>1</v>
      </c>
      <c r="F140" s="207" t="s">
        <v>187</v>
      </c>
      <c r="G140" s="204"/>
      <c r="H140" s="208">
        <v>5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185</v>
      </c>
      <c r="AU140" s="214" t="s">
        <v>82</v>
      </c>
      <c r="AV140" s="13" t="s">
        <v>82</v>
      </c>
      <c r="AW140" s="13" t="s">
        <v>30</v>
      </c>
      <c r="AX140" s="13" t="s">
        <v>73</v>
      </c>
      <c r="AY140" s="214" t="s">
        <v>168</v>
      </c>
    </row>
    <row r="141" spans="1:65" s="13" customFormat="1" ht="11.25">
      <c r="B141" s="203"/>
      <c r="C141" s="204"/>
      <c r="D141" s="205" t="s">
        <v>185</v>
      </c>
      <c r="E141" s="206" t="s">
        <v>1</v>
      </c>
      <c r="F141" s="207" t="s">
        <v>188</v>
      </c>
      <c r="G141" s="204"/>
      <c r="H141" s="208">
        <v>29.1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185</v>
      </c>
      <c r="AU141" s="214" t="s">
        <v>82</v>
      </c>
      <c r="AV141" s="13" t="s">
        <v>82</v>
      </c>
      <c r="AW141" s="13" t="s">
        <v>30</v>
      </c>
      <c r="AX141" s="13" t="s">
        <v>73</v>
      </c>
      <c r="AY141" s="214" t="s">
        <v>168</v>
      </c>
    </row>
    <row r="142" spans="1:65" s="14" customFormat="1" ht="11.25">
      <c r="B142" s="215"/>
      <c r="C142" s="216"/>
      <c r="D142" s="205" t="s">
        <v>185</v>
      </c>
      <c r="E142" s="217" t="s">
        <v>1</v>
      </c>
      <c r="F142" s="218" t="s">
        <v>189</v>
      </c>
      <c r="G142" s="216"/>
      <c r="H142" s="219">
        <v>50.1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185</v>
      </c>
      <c r="AU142" s="225" t="s">
        <v>82</v>
      </c>
      <c r="AV142" s="14" t="s">
        <v>175</v>
      </c>
      <c r="AW142" s="14" t="s">
        <v>30</v>
      </c>
      <c r="AX142" s="14" t="s">
        <v>80</v>
      </c>
      <c r="AY142" s="225" t="s">
        <v>168</v>
      </c>
    </row>
    <row r="143" spans="1:65" s="2" customFormat="1" ht="14.45" customHeight="1">
      <c r="A143" s="33"/>
      <c r="B143" s="34"/>
      <c r="C143" s="190" t="s">
        <v>202</v>
      </c>
      <c r="D143" s="190" t="s">
        <v>170</v>
      </c>
      <c r="E143" s="191" t="s">
        <v>190</v>
      </c>
      <c r="F143" s="192" t="s">
        <v>191</v>
      </c>
      <c r="G143" s="193" t="s">
        <v>173</v>
      </c>
      <c r="H143" s="194">
        <v>10</v>
      </c>
      <c r="I143" s="195"/>
      <c r="J143" s="196">
        <f>ROUND(I143*H143,2)</f>
        <v>0</v>
      </c>
      <c r="K143" s="192" t="s">
        <v>174</v>
      </c>
      <c r="L143" s="38"/>
      <c r="M143" s="197" t="s">
        <v>1</v>
      </c>
      <c r="N143" s="198" t="s">
        <v>38</v>
      </c>
      <c r="O143" s="70"/>
      <c r="P143" s="199">
        <f>O143*H143</f>
        <v>0</v>
      </c>
      <c r="Q143" s="199">
        <v>6.2059200000000002E-3</v>
      </c>
      <c r="R143" s="199">
        <f>Q143*H143</f>
        <v>6.2059200000000002E-2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175</v>
      </c>
      <c r="AT143" s="201" t="s">
        <v>170</v>
      </c>
      <c r="AU143" s="201" t="s">
        <v>82</v>
      </c>
      <c r="AY143" s="16" t="s">
        <v>168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80</v>
      </c>
      <c r="BK143" s="202">
        <f>ROUND(I143*H143,2)</f>
        <v>0</v>
      </c>
      <c r="BL143" s="16" t="s">
        <v>175</v>
      </c>
      <c r="BM143" s="201" t="s">
        <v>659</v>
      </c>
    </row>
    <row r="144" spans="1:65" s="13" customFormat="1" ht="11.25">
      <c r="B144" s="203"/>
      <c r="C144" s="204"/>
      <c r="D144" s="205" t="s">
        <v>185</v>
      </c>
      <c r="E144" s="206" t="s">
        <v>1</v>
      </c>
      <c r="F144" s="207" t="s">
        <v>193</v>
      </c>
      <c r="G144" s="204"/>
      <c r="H144" s="208">
        <v>10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185</v>
      </c>
      <c r="AU144" s="214" t="s">
        <v>82</v>
      </c>
      <c r="AV144" s="13" t="s">
        <v>82</v>
      </c>
      <c r="AW144" s="13" t="s">
        <v>30</v>
      </c>
      <c r="AX144" s="13" t="s">
        <v>80</v>
      </c>
      <c r="AY144" s="214" t="s">
        <v>168</v>
      </c>
    </row>
    <row r="145" spans="1:65" s="2" customFormat="1" ht="24.2" customHeight="1">
      <c r="A145" s="33"/>
      <c r="B145" s="34"/>
      <c r="C145" s="190" t="s">
        <v>207</v>
      </c>
      <c r="D145" s="190" t="s">
        <v>170</v>
      </c>
      <c r="E145" s="191" t="s">
        <v>195</v>
      </c>
      <c r="F145" s="192" t="s">
        <v>196</v>
      </c>
      <c r="G145" s="193" t="s">
        <v>173</v>
      </c>
      <c r="H145" s="194">
        <v>10</v>
      </c>
      <c r="I145" s="195"/>
      <c r="J145" s="196">
        <f>ROUND(I145*H145,2)</f>
        <v>0</v>
      </c>
      <c r="K145" s="192" t="s">
        <v>174</v>
      </c>
      <c r="L145" s="38"/>
      <c r="M145" s="197" t="s">
        <v>1</v>
      </c>
      <c r="N145" s="198" t="s">
        <v>38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175</v>
      </c>
      <c r="AT145" s="201" t="s">
        <v>170</v>
      </c>
      <c r="AU145" s="201" t="s">
        <v>82</v>
      </c>
      <c r="AY145" s="16" t="s">
        <v>168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80</v>
      </c>
      <c r="BK145" s="202">
        <f>ROUND(I145*H145,2)</f>
        <v>0</v>
      </c>
      <c r="BL145" s="16" t="s">
        <v>175</v>
      </c>
      <c r="BM145" s="201" t="s">
        <v>660</v>
      </c>
    </row>
    <row r="146" spans="1:65" s="2" customFormat="1" ht="24.2" customHeight="1">
      <c r="A146" s="33"/>
      <c r="B146" s="34"/>
      <c r="C146" s="190" t="s">
        <v>211</v>
      </c>
      <c r="D146" s="190" t="s">
        <v>170</v>
      </c>
      <c r="E146" s="191" t="s">
        <v>199</v>
      </c>
      <c r="F146" s="192" t="s">
        <v>200</v>
      </c>
      <c r="G146" s="193" t="s">
        <v>183</v>
      </c>
      <c r="H146" s="194">
        <v>31</v>
      </c>
      <c r="I146" s="195"/>
      <c r="J146" s="196">
        <f>ROUND(I146*H146,2)</f>
        <v>0</v>
      </c>
      <c r="K146" s="192" t="s">
        <v>174</v>
      </c>
      <c r="L146" s="38"/>
      <c r="M146" s="197" t="s">
        <v>1</v>
      </c>
      <c r="N146" s="198" t="s">
        <v>38</v>
      </c>
      <c r="O146" s="7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1" t="s">
        <v>175</v>
      </c>
      <c r="AT146" s="201" t="s">
        <v>170</v>
      </c>
      <c r="AU146" s="201" t="s">
        <v>82</v>
      </c>
      <c r="AY146" s="16" t="s">
        <v>168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6" t="s">
        <v>80</v>
      </c>
      <c r="BK146" s="202">
        <f>ROUND(I146*H146,2)</f>
        <v>0</v>
      </c>
      <c r="BL146" s="16" t="s">
        <v>175</v>
      </c>
      <c r="BM146" s="201" t="s">
        <v>661</v>
      </c>
    </row>
    <row r="147" spans="1:65" s="2" customFormat="1" ht="24.2" customHeight="1">
      <c r="A147" s="33"/>
      <c r="B147" s="34"/>
      <c r="C147" s="190" t="s">
        <v>217</v>
      </c>
      <c r="D147" s="190" t="s">
        <v>170</v>
      </c>
      <c r="E147" s="191" t="s">
        <v>203</v>
      </c>
      <c r="F147" s="192" t="s">
        <v>204</v>
      </c>
      <c r="G147" s="193" t="s">
        <v>173</v>
      </c>
      <c r="H147" s="194">
        <v>197</v>
      </c>
      <c r="I147" s="195"/>
      <c r="J147" s="196">
        <f>ROUND(I147*H147,2)</f>
        <v>0</v>
      </c>
      <c r="K147" s="192" t="s">
        <v>174</v>
      </c>
      <c r="L147" s="38"/>
      <c r="M147" s="197" t="s">
        <v>1</v>
      </c>
      <c r="N147" s="198" t="s">
        <v>38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175</v>
      </c>
      <c r="AT147" s="201" t="s">
        <v>170</v>
      </c>
      <c r="AU147" s="201" t="s">
        <v>82</v>
      </c>
      <c r="AY147" s="16" t="s">
        <v>168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80</v>
      </c>
      <c r="BK147" s="202">
        <f>ROUND(I147*H147,2)</f>
        <v>0</v>
      </c>
      <c r="BL147" s="16" t="s">
        <v>175</v>
      </c>
      <c r="BM147" s="201" t="s">
        <v>662</v>
      </c>
    </row>
    <row r="148" spans="1:65" s="13" customFormat="1" ht="11.25">
      <c r="B148" s="203"/>
      <c r="C148" s="204"/>
      <c r="D148" s="205" t="s">
        <v>185</v>
      </c>
      <c r="E148" s="206" t="s">
        <v>1</v>
      </c>
      <c r="F148" s="207" t="s">
        <v>206</v>
      </c>
      <c r="G148" s="204"/>
      <c r="H148" s="208">
        <v>197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185</v>
      </c>
      <c r="AU148" s="214" t="s">
        <v>82</v>
      </c>
      <c r="AV148" s="13" t="s">
        <v>82</v>
      </c>
      <c r="AW148" s="13" t="s">
        <v>30</v>
      </c>
      <c r="AX148" s="13" t="s">
        <v>80</v>
      </c>
      <c r="AY148" s="214" t="s">
        <v>168</v>
      </c>
    </row>
    <row r="149" spans="1:65" s="2" customFormat="1" ht="24.2" customHeight="1">
      <c r="A149" s="33"/>
      <c r="B149" s="34"/>
      <c r="C149" s="190" t="s">
        <v>223</v>
      </c>
      <c r="D149" s="190" t="s">
        <v>170</v>
      </c>
      <c r="E149" s="191" t="s">
        <v>208</v>
      </c>
      <c r="F149" s="192" t="s">
        <v>209</v>
      </c>
      <c r="G149" s="193" t="s">
        <v>173</v>
      </c>
      <c r="H149" s="194">
        <v>197</v>
      </c>
      <c r="I149" s="195"/>
      <c r="J149" s="196">
        <f>ROUND(I149*H149,2)</f>
        <v>0</v>
      </c>
      <c r="K149" s="192" t="s">
        <v>174</v>
      </c>
      <c r="L149" s="38"/>
      <c r="M149" s="197" t="s">
        <v>1</v>
      </c>
      <c r="N149" s="198" t="s">
        <v>38</v>
      </c>
      <c r="O149" s="7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1" t="s">
        <v>175</v>
      </c>
      <c r="AT149" s="201" t="s">
        <v>170</v>
      </c>
      <c r="AU149" s="201" t="s">
        <v>82</v>
      </c>
      <c r="AY149" s="16" t="s">
        <v>168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6" t="s">
        <v>80</v>
      </c>
      <c r="BK149" s="202">
        <f>ROUND(I149*H149,2)</f>
        <v>0</v>
      </c>
      <c r="BL149" s="16" t="s">
        <v>175</v>
      </c>
      <c r="BM149" s="201" t="s">
        <v>663</v>
      </c>
    </row>
    <row r="150" spans="1:65" s="2" customFormat="1" ht="24.2" customHeight="1">
      <c r="A150" s="33"/>
      <c r="B150" s="34"/>
      <c r="C150" s="190" t="s">
        <v>230</v>
      </c>
      <c r="D150" s="190" t="s">
        <v>170</v>
      </c>
      <c r="E150" s="191" t="s">
        <v>212</v>
      </c>
      <c r="F150" s="192" t="s">
        <v>213</v>
      </c>
      <c r="G150" s="193" t="s">
        <v>183</v>
      </c>
      <c r="H150" s="194">
        <v>12</v>
      </c>
      <c r="I150" s="195"/>
      <c r="J150" s="196">
        <f>ROUND(I150*H150,2)</f>
        <v>0</v>
      </c>
      <c r="K150" s="192" t="s">
        <v>174</v>
      </c>
      <c r="L150" s="38"/>
      <c r="M150" s="197" t="s">
        <v>1</v>
      </c>
      <c r="N150" s="198" t="s">
        <v>38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1.8</v>
      </c>
      <c r="T150" s="200">
        <f>S150*H150</f>
        <v>21.6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175</v>
      </c>
      <c r="AT150" s="201" t="s">
        <v>170</v>
      </c>
      <c r="AU150" s="201" t="s">
        <v>82</v>
      </c>
      <c r="AY150" s="16" t="s">
        <v>168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80</v>
      </c>
      <c r="BK150" s="202">
        <f>ROUND(I150*H150,2)</f>
        <v>0</v>
      </c>
      <c r="BL150" s="16" t="s">
        <v>175</v>
      </c>
      <c r="BM150" s="201" t="s">
        <v>664</v>
      </c>
    </row>
    <row r="151" spans="1:65" s="13" customFormat="1" ht="11.25">
      <c r="B151" s="203"/>
      <c r="C151" s="204"/>
      <c r="D151" s="205" t="s">
        <v>185</v>
      </c>
      <c r="E151" s="206" t="s">
        <v>1</v>
      </c>
      <c r="F151" s="207" t="s">
        <v>665</v>
      </c>
      <c r="G151" s="204"/>
      <c r="H151" s="208">
        <v>12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185</v>
      </c>
      <c r="AU151" s="214" t="s">
        <v>82</v>
      </c>
      <c r="AV151" s="13" t="s">
        <v>82</v>
      </c>
      <c r="AW151" s="13" t="s">
        <v>30</v>
      </c>
      <c r="AX151" s="13" t="s">
        <v>80</v>
      </c>
      <c r="AY151" s="214" t="s">
        <v>168</v>
      </c>
    </row>
    <row r="152" spans="1:65" s="12" customFormat="1" ht="22.9" customHeight="1">
      <c r="B152" s="174"/>
      <c r="C152" s="175"/>
      <c r="D152" s="176" t="s">
        <v>72</v>
      </c>
      <c r="E152" s="188" t="s">
        <v>180</v>
      </c>
      <c r="F152" s="188" t="s">
        <v>245</v>
      </c>
      <c r="G152" s="175"/>
      <c r="H152" s="175"/>
      <c r="I152" s="178"/>
      <c r="J152" s="189">
        <f>BK152</f>
        <v>0</v>
      </c>
      <c r="K152" s="175"/>
      <c r="L152" s="180"/>
      <c r="M152" s="181"/>
      <c r="N152" s="182"/>
      <c r="O152" s="182"/>
      <c r="P152" s="183">
        <f>SUM(P153:P155)</f>
        <v>0</v>
      </c>
      <c r="Q152" s="182"/>
      <c r="R152" s="183">
        <f>SUM(R153:R155)</f>
        <v>68.360399999999998</v>
      </c>
      <c r="S152" s="182"/>
      <c r="T152" s="184">
        <f>SUM(T153:T155)</f>
        <v>0</v>
      </c>
      <c r="AR152" s="185" t="s">
        <v>80</v>
      </c>
      <c r="AT152" s="186" t="s">
        <v>72</v>
      </c>
      <c r="AU152" s="186" t="s">
        <v>80</v>
      </c>
      <c r="AY152" s="185" t="s">
        <v>168</v>
      </c>
      <c r="BK152" s="187">
        <f>SUM(BK153:BK155)</f>
        <v>0</v>
      </c>
    </row>
    <row r="153" spans="1:65" s="2" customFormat="1" ht="14.45" customHeight="1">
      <c r="A153" s="33"/>
      <c r="B153" s="34"/>
      <c r="C153" s="190" t="s">
        <v>236</v>
      </c>
      <c r="D153" s="190" t="s">
        <v>170</v>
      </c>
      <c r="E153" s="191" t="s">
        <v>666</v>
      </c>
      <c r="F153" s="192" t="s">
        <v>667</v>
      </c>
      <c r="G153" s="193" t="s">
        <v>183</v>
      </c>
      <c r="H153" s="194">
        <v>30</v>
      </c>
      <c r="I153" s="195"/>
      <c r="J153" s="196">
        <f>ROUND(I153*H153,2)</f>
        <v>0</v>
      </c>
      <c r="K153" s="192" t="s">
        <v>174</v>
      </c>
      <c r="L153" s="38"/>
      <c r="M153" s="197" t="s">
        <v>1</v>
      </c>
      <c r="N153" s="198" t="s">
        <v>38</v>
      </c>
      <c r="O153" s="70"/>
      <c r="P153" s="199">
        <f>O153*H153</f>
        <v>0</v>
      </c>
      <c r="Q153" s="199">
        <v>2.27868</v>
      </c>
      <c r="R153" s="199">
        <f>Q153*H153</f>
        <v>68.360399999999998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175</v>
      </c>
      <c r="AT153" s="201" t="s">
        <v>170</v>
      </c>
      <c r="AU153" s="201" t="s">
        <v>82</v>
      </c>
      <c r="AY153" s="16" t="s">
        <v>168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80</v>
      </c>
      <c r="BK153" s="202">
        <f>ROUND(I153*H153,2)</f>
        <v>0</v>
      </c>
      <c r="BL153" s="16" t="s">
        <v>175</v>
      </c>
      <c r="BM153" s="201" t="s">
        <v>668</v>
      </c>
    </row>
    <row r="154" spans="1:65" s="2" customFormat="1" ht="19.5">
      <c r="A154" s="33"/>
      <c r="B154" s="34"/>
      <c r="C154" s="35"/>
      <c r="D154" s="205" t="s">
        <v>241</v>
      </c>
      <c r="E154" s="35"/>
      <c r="F154" s="236" t="s">
        <v>669</v>
      </c>
      <c r="G154" s="35"/>
      <c r="H154" s="35"/>
      <c r="I154" s="237"/>
      <c r="J154" s="35"/>
      <c r="K154" s="35"/>
      <c r="L154" s="38"/>
      <c r="M154" s="238"/>
      <c r="N154" s="239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241</v>
      </c>
      <c r="AU154" s="16" t="s">
        <v>82</v>
      </c>
    </row>
    <row r="155" spans="1:65" s="13" customFormat="1" ht="11.25">
      <c r="B155" s="203"/>
      <c r="C155" s="204"/>
      <c r="D155" s="205" t="s">
        <v>185</v>
      </c>
      <c r="E155" s="206" t="s">
        <v>1</v>
      </c>
      <c r="F155" s="207" t="s">
        <v>670</v>
      </c>
      <c r="G155" s="204"/>
      <c r="H155" s="208">
        <v>30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185</v>
      </c>
      <c r="AU155" s="214" t="s">
        <v>82</v>
      </c>
      <c r="AV155" s="13" t="s">
        <v>82</v>
      </c>
      <c r="AW155" s="13" t="s">
        <v>30</v>
      </c>
      <c r="AX155" s="13" t="s">
        <v>80</v>
      </c>
      <c r="AY155" s="214" t="s">
        <v>168</v>
      </c>
    </row>
    <row r="156" spans="1:65" s="12" customFormat="1" ht="22.9" customHeight="1">
      <c r="B156" s="174"/>
      <c r="C156" s="175"/>
      <c r="D156" s="176" t="s">
        <v>72</v>
      </c>
      <c r="E156" s="188" t="s">
        <v>175</v>
      </c>
      <c r="F156" s="188" t="s">
        <v>286</v>
      </c>
      <c r="G156" s="175"/>
      <c r="H156" s="175"/>
      <c r="I156" s="178"/>
      <c r="J156" s="189">
        <f>BK156</f>
        <v>0</v>
      </c>
      <c r="K156" s="175"/>
      <c r="L156" s="180"/>
      <c r="M156" s="181"/>
      <c r="N156" s="182"/>
      <c r="O156" s="182"/>
      <c r="P156" s="183">
        <f>SUM(P157:P169)</f>
        <v>0</v>
      </c>
      <c r="Q156" s="182"/>
      <c r="R156" s="183">
        <f>SUM(R157:R169)</f>
        <v>265.88980879999997</v>
      </c>
      <c r="S156" s="182"/>
      <c r="T156" s="184">
        <f>SUM(T157:T169)</f>
        <v>70.319999999999993</v>
      </c>
      <c r="AR156" s="185" t="s">
        <v>80</v>
      </c>
      <c r="AT156" s="186" t="s">
        <v>72</v>
      </c>
      <c r="AU156" s="186" t="s">
        <v>80</v>
      </c>
      <c r="AY156" s="185" t="s">
        <v>168</v>
      </c>
      <c r="BK156" s="187">
        <f>SUM(BK157:BK169)</f>
        <v>0</v>
      </c>
    </row>
    <row r="157" spans="1:65" s="2" customFormat="1" ht="24.2" customHeight="1">
      <c r="A157" s="33"/>
      <c r="B157" s="34"/>
      <c r="C157" s="190" t="s">
        <v>246</v>
      </c>
      <c r="D157" s="190" t="s">
        <v>170</v>
      </c>
      <c r="E157" s="191" t="s">
        <v>288</v>
      </c>
      <c r="F157" s="192" t="s">
        <v>289</v>
      </c>
      <c r="G157" s="193" t="s">
        <v>173</v>
      </c>
      <c r="H157" s="194">
        <v>120</v>
      </c>
      <c r="I157" s="195"/>
      <c r="J157" s="196">
        <f>ROUND(I157*H157,2)</f>
        <v>0</v>
      </c>
      <c r="K157" s="192" t="s">
        <v>174</v>
      </c>
      <c r="L157" s="38"/>
      <c r="M157" s="197" t="s">
        <v>1</v>
      </c>
      <c r="N157" s="198" t="s">
        <v>38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0.58599999999999997</v>
      </c>
      <c r="T157" s="200">
        <f>S157*H157</f>
        <v>70.319999999999993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175</v>
      </c>
      <c r="AT157" s="201" t="s">
        <v>170</v>
      </c>
      <c r="AU157" s="201" t="s">
        <v>82</v>
      </c>
      <c r="AY157" s="16" t="s">
        <v>168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80</v>
      </c>
      <c r="BK157" s="202">
        <f>ROUND(I157*H157,2)</f>
        <v>0</v>
      </c>
      <c r="BL157" s="16" t="s">
        <v>175</v>
      </c>
      <c r="BM157" s="201" t="s">
        <v>671</v>
      </c>
    </row>
    <row r="158" spans="1:65" s="2" customFormat="1" ht="19.5">
      <c r="A158" s="33"/>
      <c r="B158" s="34"/>
      <c r="C158" s="35"/>
      <c r="D158" s="205" t="s">
        <v>241</v>
      </c>
      <c r="E158" s="35"/>
      <c r="F158" s="236" t="s">
        <v>291</v>
      </c>
      <c r="G158" s="35"/>
      <c r="H158" s="35"/>
      <c r="I158" s="237"/>
      <c r="J158" s="35"/>
      <c r="K158" s="35"/>
      <c r="L158" s="38"/>
      <c r="M158" s="238"/>
      <c r="N158" s="239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241</v>
      </c>
      <c r="AU158" s="16" t="s">
        <v>82</v>
      </c>
    </row>
    <row r="159" spans="1:65" s="13" customFormat="1" ht="11.25">
      <c r="B159" s="203"/>
      <c r="C159" s="204"/>
      <c r="D159" s="205" t="s">
        <v>185</v>
      </c>
      <c r="E159" s="206" t="s">
        <v>1</v>
      </c>
      <c r="F159" s="207" t="s">
        <v>672</v>
      </c>
      <c r="G159" s="204"/>
      <c r="H159" s="208">
        <v>120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185</v>
      </c>
      <c r="AU159" s="214" t="s">
        <v>82</v>
      </c>
      <c r="AV159" s="13" t="s">
        <v>82</v>
      </c>
      <c r="AW159" s="13" t="s">
        <v>30</v>
      </c>
      <c r="AX159" s="13" t="s">
        <v>80</v>
      </c>
      <c r="AY159" s="214" t="s">
        <v>168</v>
      </c>
    </row>
    <row r="160" spans="1:65" s="2" customFormat="1" ht="24.2" customHeight="1">
      <c r="A160" s="33"/>
      <c r="B160" s="34"/>
      <c r="C160" s="190" t="s">
        <v>8</v>
      </c>
      <c r="D160" s="190" t="s">
        <v>170</v>
      </c>
      <c r="E160" s="191" t="s">
        <v>294</v>
      </c>
      <c r="F160" s="192" t="s">
        <v>295</v>
      </c>
      <c r="G160" s="193" t="s">
        <v>173</v>
      </c>
      <c r="H160" s="194">
        <v>120</v>
      </c>
      <c r="I160" s="195"/>
      <c r="J160" s="196">
        <f>ROUND(I160*H160,2)</f>
        <v>0</v>
      </c>
      <c r="K160" s="192" t="s">
        <v>174</v>
      </c>
      <c r="L160" s="38"/>
      <c r="M160" s="197" t="s">
        <v>1</v>
      </c>
      <c r="N160" s="198" t="s">
        <v>38</v>
      </c>
      <c r="O160" s="70"/>
      <c r="P160" s="199">
        <f>O160*H160</f>
        <v>0</v>
      </c>
      <c r="Q160" s="199">
        <v>0.60724999999999996</v>
      </c>
      <c r="R160" s="199">
        <f>Q160*H160</f>
        <v>72.86999999999999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175</v>
      </c>
      <c r="AT160" s="201" t="s">
        <v>170</v>
      </c>
      <c r="AU160" s="201" t="s">
        <v>82</v>
      </c>
      <c r="AY160" s="16" t="s">
        <v>168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80</v>
      </c>
      <c r="BK160" s="202">
        <f>ROUND(I160*H160,2)</f>
        <v>0</v>
      </c>
      <c r="BL160" s="16" t="s">
        <v>175</v>
      </c>
      <c r="BM160" s="201" t="s">
        <v>673</v>
      </c>
    </row>
    <row r="161" spans="1:65" s="13" customFormat="1" ht="11.25">
      <c r="B161" s="203"/>
      <c r="C161" s="204"/>
      <c r="D161" s="205" t="s">
        <v>185</v>
      </c>
      <c r="E161" s="206" t="s">
        <v>1</v>
      </c>
      <c r="F161" s="207" t="s">
        <v>674</v>
      </c>
      <c r="G161" s="204"/>
      <c r="H161" s="208">
        <v>120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185</v>
      </c>
      <c r="AU161" s="214" t="s">
        <v>82</v>
      </c>
      <c r="AV161" s="13" t="s">
        <v>82</v>
      </c>
      <c r="AW161" s="13" t="s">
        <v>30</v>
      </c>
      <c r="AX161" s="13" t="s">
        <v>80</v>
      </c>
      <c r="AY161" s="214" t="s">
        <v>168</v>
      </c>
    </row>
    <row r="162" spans="1:65" s="2" customFormat="1" ht="14.45" customHeight="1">
      <c r="A162" s="33"/>
      <c r="B162" s="34"/>
      <c r="C162" s="190" t="s">
        <v>258</v>
      </c>
      <c r="D162" s="190" t="s">
        <v>170</v>
      </c>
      <c r="E162" s="191" t="s">
        <v>300</v>
      </c>
      <c r="F162" s="192" t="s">
        <v>301</v>
      </c>
      <c r="G162" s="193" t="s">
        <v>173</v>
      </c>
      <c r="H162" s="194">
        <v>120</v>
      </c>
      <c r="I162" s="195"/>
      <c r="J162" s="196">
        <f>ROUND(I162*H162,2)</f>
        <v>0</v>
      </c>
      <c r="K162" s="192" t="s">
        <v>174</v>
      </c>
      <c r="L162" s="38"/>
      <c r="M162" s="197" t="s">
        <v>1</v>
      </c>
      <c r="N162" s="198" t="s">
        <v>38</v>
      </c>
      <c r="O162" s="70"/>
      <c r="P162" s="199">
        <f>O162*H162</f>
        <v>0</v>
      </c>
      <c r="Q162" s="199">
        <v>0.20039999999999999</v>
      </c>
      <c r="R162" s="199">
        <f>Q162*H162</f>
        <v>24.047999999999998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175</v>
      </c>
      <c r="AT162" s="201" t="s">
        <v>170</v>
      </c>
      <c r="AU162" s="201" t="s">
        <v>82</v>
      </c>
      <c r="AY162" s="16" t="s">
        <v>168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80</v>
      </c>
      <c r="BK162" s="202">
        <f>ROUND(I162*H162,2)</f>
        <v>0</v>
      </c>
      <c r="BL162" s="16" t="s">
        <v>175</v>
      </c>
      <c r="BM162" s="201" t="s">
        <v>675</v>
      </c>
    </row>
    <row r="163" spans="1:65" s="2" customFormat="1" ht="24.2" customHeight="1">
      <c r="A163" s="33"/>
      <c r="B163" s="34"/>
      <c r="C163" s="190" t="s">
        <v>264</v>
      </c>
      <c r="D163" s="190" t="s">
        <v>170</v>
      </c>
      <c r="E163" s="191" t="s">
        <v>304</v>
      </c>
      <c r="F163" s="192" t="s">
        <v>305</v>
      </c>
      <c r="G163" s="193" t="s">
        <v>173</v>
      </c>
      <c r="H163" s="194">
        <v>120</v>
      </c>
      <c r="I163" s="195"/>
      <c r="J163" s="196">
        <f>ROUND(I163*H163,2)</f>
        <v>0</v>
      </c>
      <c r="K163" s="192" t="s">
        <v>174</v>
      </c>
      <c r="L163" s="38"/>
      <c r="M163" s="197" t="s">
        <v>1</v>
      </c>
      <c r="N163" s="198" t="s">
        <v>38</v>
      </c>
      <c r="O163" s="70"/>
      <c r="P163" s="199">
        <f>O163*H163</f>
        <v>0</v>
      </c>
      <c r="Q163" s="199">
        <v>0.90200424000000001</v>
      </c>
      <c r="R163" s="199">
        <f>Q163*H163</f>
        <v>108.2405088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175</v>
      </c>
      <c r="AT163" s="201" t="s">
        <v>170</v>
      </c>
      <c r="AU163" s="201" t="s">
        <v>82</v>
      </c>
      <c r="AY163" s="16" t="s">
        <v>168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80</v>
      </c>
      <c r="BK163" s="202">
        <f>ROUND(I163*H163,2)</f>
        <v>0</v>
      </c>
      <c r="BL163" s="16" t="s">
        <v>175</v>
      </c>
      <c r="BM163" s="201" t="s">
        <v>676</v>
      </c>
    </row>
    <row r="164" spans="1:65" s="2" customFormat="1" ht="24.2" customHeight="1">
      <c r="A164" s="33"/>
      <c r="B164" s="34"/>
      <c r="C164" s="190" t="s">
        <v>269</v>
      </c>
      <c r="D164" s="190" t="s">
        <v>170</v>
      </c>
      <c r="E164" s="191" t="s">
        <v>404</v>
      </c>
      <c r="F164" s="192" t="s">
        <v>405</v>
      </c>
      <c r="G164" s="193" t="s">
        <v>183</v>
      </c>
      <c r="H164" s="194">
        <v>36</v>
      </c>
      <c r="I164" s="195"/>
      <c r="J164" s="196">
        <f>ROUND(I164*H164,2)</f>
        <v>0</v>
      </c>
      <c r="K164" s="192" t="s">
        <v>174</v>
      </c>
      <c r="L164" s="38"/>
      <c r="M164" s="197" t="s">
        <v>1</v>
      </c>
      <c r="N164" s="198" t="s">
        <v>38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175</v>
      </c>
      <c r="AT164" s="201" t="s">
        <v>170</v>
      </c>
      <c r="AU164" s="201" t="s">
        <v>82</v>
      </c>
      <c r="AY164" s="16" t="s">
        <v>168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80</v>
      </c>
      <c r="BK164" s="202">
        <f>ROUND(I164*H164,2)</f>
        <v>0</v>
      </c>
      <c r="BL164" s="16" t="s">
        <v>175</v>
      </c>
      <c r="BM164" s="201" t="s">
        <v>677</v>
      </c>
    </row>
    <row r="165" spans="1:65" s="13" customFormat="1" ht="11.25">
      <c r="B165" s="203"/>
      <c r="C165" s="204"/>
      <c r="D165" s="205" t="s">
        <v>185</v>
      </c>
      <c r="E165" s="206" t="s">
        <v>1</v>
      </c>
      <c r="F165" s="207" t="s">
        <v>678</v>
      </c>
      <c r="G165" s="204"/>
      <c r="H165" s="208">
        <v>36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185</v>
      </c>
      <c r="AU165" s="214" t="s">
        <v>82</v>
      </c>
      <c r="AV165" s="13" t="s">
        <v>82</v>
      </c>
      <c r="AW165" s="13" t="s">
        <v>30</v>
      </c>
      <c r="AX165" s="13" t="s">
        <v>80</v>
      </c>
      <c r="AY165" s="214" t="s">
        <v>168</v>
      </c>
    </row>
    <row r="166" spans="1:65" s="2" customFormat="1" ht="24.2" customHeight="1">
      <c r="A166" s="33"/>
      <c r="B166" s="34"/>
      <c r="C166" s="190" t="s">
        <v>273</v>
      </c>
      <c r="D166" s="190" t="s">
        <v>170</v>
      </c>
      <c r="E166" s="191" t="s">
        <v>408</v>
      </c>
      <c r="F166" s="192" t="s">
        <v>409</v>
      </c>
      <c r="G166" s="193" t="s">
        <v>183</v>
      </c>
      <c r="H166" s="194">
        <v>36</v>
      </c>
      <c r="I166" s="195"/>
      <c r="J166" s="196">
        <f>ROUND(I166*H166,2)</f>
        <v>0</v>
      </c>
      <c r="K166" s="192" t="s">
        <v>174</v>
      </c>
      <c r="L166" s="38"/>
      <c r="M166" s="197" t="s">
        <v>1</v>
      </c>
      <c r="N166" s="198" t="s">
        <v>38</v>
      </c>
      <c r="O166" s="7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175</v>
      </c>
      <c r="AT166" s="201" t="s">
        <v>170</v>
      </c>
      <c r="AU166" s="201" t="s">
        <v>82</v>
      </c>
      <c r="AY166" s="16" t="s">
        <v>168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80</v>
      </c>
      <c r="BK166" s="202">
        <f>ROUND(I166*H166,2)</f>
        <v>0</v>
      </c>
      <c r="BL166" s="16" t="s">
        <v>175</v>
      </c>
      <c r="BM166" s="201" t="s">
        <v>679</v>
      </c>
    </row>
    <row r="167" spans="1:65" s="2" customFormat="1" ht="24.2" customHeight="1">
      <c r="A167" s="33"/>
      <c r="B167" s="34"/>
      <c r="C167" s="190" t="s">
        <v>278</v>
      </c>
      <c r="D167" s="190" t="s">
        <v>170</v>
      </c>
      <c r="E167" s="191" t="s">
        <v>680</v>
      </c>
      <c r="F167" s="192" t="s">
        <v>681</v>
      </c>
      <c r="G167" s="193" t="s">
        <v>173</v>
      </c>
      <c r="H167" s="194">
        <v>70</v>
      </c>
      <c r="I167" s="195"/>
      <c r="J167" s="196">
        <f>ROUND(I167*H167,2)</f>
        <v>0</v>
      </c>
      <c r="K167" s="192" t="s">
        <v>174</v>
      </c>
      <c r="L167" s="38"/>
      <c r="M167" s="197" t="s">
        <v>1</v>
      </c>
      <c r="N167" s="198" t="s">
        <v>38</v>
      </c>
      <c r="O167" s="70"/>
      <c r="P167" s="199">
        <f>O167*H167</f>
        <v>0</v>
      </c>
      <c r="Q167" s="199">
        <v>0.86758999999999997</v>
      </c>
      <c r="R167" s="199">
        <f>Q167*H167</f>
        <v>60.731299999999997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175</v>
      </c>
      <c r="AT167" s="201" t="s">
        <v>170</v>
      </c>
      <c r="AU167" s="201" t="s">
        <v>82</v>
      </c>
      <c r="AY167" s="16" t="s">
        <v>168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80</v>
      </c>
      <c r="BK167" s="202">
        <f>ROUND(I167*H167,2)</f>
        <v>0</v>
      </c>
      <c r="BL167" s="16" t="s">
        <v>175</v>
      </c>
      <c r="BM167" s="201" t="s">
        <v>682</v>
      </c>
    </row>
    <row r="168" spans="1:65" s="2" customFormat="1" ht="19.5">
      <c r="A168" s="33"/>
      <c r="B168" s="34"/>
      <c r="C168" s="35"/>
      <c r="D168" s="205" t="s">
        <v>241</v>
      </c>
      <c r="E168" s="35"/>
      <c r="F168" s="236" t="s">
        <v>683</v>
      </c>
      <c r="G168" s="35"/>
      <c r="H168" s="35"/>
      <c r="I168" s="237"/>
      <c r="J168" s="35"/>
      <c r="K168" s="35"/>
      <c r="L168" s="38"/>
      <c r="M168" s="238"/>
      <c r="N168" s="239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241</v>
      </c>
      <c r="AU168" s="16" t="s">
        <v>82</v>
      </c>
    </row>
    <row r="169" spans="1:65" s="13" customFormat="1" ht="11.25">
      <c r="B169" s="203"/>
      <c r="C169" s="204"/>
      <c r="D169" s="205" t="s">
        <v>185</v>
      </c>
      <c r="E169" s="206" t="s">
        <v>1</v>
      </c>
      <c r="F169" s="207" t="s">
        <v>684</v>
      </c>
      <c r="G169" s="204"/>
      <c r="H169" s="208">
        <v>70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185</v>
      </c>
      <c r="AU169" s="214" t="s">
        <v>82</v>
      </c>
      <c r="AV169" s="13" t="s">
        <v>82</v>
      </c>
      <c r="AW169" s="13" t="s">
        <v>30</v>
      </c>
      <c r="AX169" s="13" t="s">
        <v>80</v>
      </c>
      <c r="AY169" s="214" t="s">
        <v>168</v>
      </c>
    </row>
    <row r="170" spans="1:65" s="12" customFormat="1" ht="22.9" customHeight="1">
      <c r="B170" s="174"/>
      <c r="C170" s="175"/>
      <c r="D170" s="176" t="s">
        <v>72</v>
      </c>
      <c r="E170" s="188" t="s">
        <v>198</v>
      </c>
      <c r="F170" s="188" t="s">
        <v>685</v>
      </c>
      <c r="G170" s="175"/>
      <c r="H170" s="175"/>
      <c r="I170" s="178"/>
      <c r="J170" s="189">
        <f>BK170</f>
        <v>0</v>
      </c>
      <c r="K170" s="175"/>
      <c r="L170" s="180"/>
      <c r="M170" s="181"/>
      <c r="N170" s="182"/>
      <c r="O170" s="182"/>
      <c r="P170" s="183">
        <f>SUM(P171:P173)</f>
        <v>0</v>
      </c>
      <c r="Q170" s="182"/>
      <c r="R170" s="183">
        <f>SUM(R171:R173)</f>
        <v>15.416799999999999</v>
      </c>
      <c r="S170" s="182"/>
      <c r="T170" s="184">
        <f>SUM(T171:T173)</f>
        <v>9.8000000000000007</v>
      </c>
      <c r="AR170" s="185" t="s">
        <v>80</v>
      </c>
      <c r="AT170" s="186" t="s">
        <v>72</v>
      </c>
      <c r="AU170" s="186" t="s">
        <v>80</v>
      </c>
      <c r="AY170" s="185" t="s">
        <v>168</v>
      </c>
      <c r="BK170" s="187">
        <f>SUM(BK171:BK173)</f>
        <v>0</v>
      </c>
    </row>
    <row r="171" spans="1:65" s="2" customFormat="1" ht="24.2" customHeight="1">
      <c r="A171" s="33"/>
      <c r="B171" s="34"/>
      <c r="C171" s="190" t="s">
        <v>7</v>
      </c>
      <c r="D171" s="190" t="s">
        <v>170</v>
      </c>
      <c r="E171" s="191" t="s">
        <v>686</v>
      </c>
      <c r="F171" s="192" t="s">
        <v>687</v>
      </c>
      <c r="G171" s="193" t="s">
        <v>173</v>
      </c>
      <c r="H171" s="194">
        <v>280</v>
      </c>
      <c r="I171" s="195"/>
      <c r="J171" s="196">
        <f>ROUND(I171*H171,2)</f>
        <v>0</v>
      </c>
      <c r="K171" s="192" t="s">
        <v>174</v>
      </c>
      <c r="L171" s="38"/>
      <c r="M171" s="197" t="s">
        <v>1</v>
      </c>
      <c r="N171" s="198" t="s">
        <v>38</v>
      </c>
      <c r="O171" s="70"/>
      <c r="P171" s="199">
        <f>O171*H171</f>
        <v>0</v>
      </c>
      <c r="Q171" s="199">
        <v>5.5059999999999998E-2</v>
      </c>
      <c r="R171" s="199">
        <f>Q171*H171</f>
        <v>15.416799999999999</v>
      </c>
      <c r="S171" s="199">
        <v>3.5000000000000003E-2</v>
      </c>
      <c r="T171" s="200">
        <f>S171*H171</f>
        <v>9.8000000000000007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175</v>
      </c>
      <c r="AT171" s="201" t="s">
        <v>170</v>
      </c>
      <c r="AU171" s="201" t="s">
        <v>82</v>
      </c>
      <c r="AY171" s="16" t="s">
        <v>168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80</v>
      </c>
      <c r="BK171" s="202">
        <f>ROUND(I171*H171,2)</f>
        <v>0</v>
      </c>
      <c r="BL171" s="16" t="s">
        <v>175</v>
      </c>
      <c r="BM171" s="201" t="s">
        <v>688</v>
      </c>
    </row>
    <row r="172" spans="1:65" s="2" customFormat="1" ht="19.5">
      <c r="A172" s="33"/>
      <c r="B172" s="34"/>
      <c r="C172" s="35"/>
      <c r="D172" s="205" t="s">
        <v>241</v>
      </c>
      <c r="E172" s="35"/>
      <c r="F172" s="236" t="s">
        <v>689</v>
      </c>
      <c r="G172" s="35"/>
      <c r="H172" s="35"/>
      <c r="I172" s="237"/>
      <c r="J172" s="35"/>
      <c r="K172" s="35"/>
      <c r="L172" s="38"/>
      <c r="M172" s="238"/>
      <c r="N172" s="239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241</v>
      </c>
      <c r="AU172" s="16" t="s">
        <v>82</v>
      </c>
    </row>
    <row r="173" spans="1:65" s="13" customFormat="1" ht="11.25">
      <c r="B173" s="203"/>
      <c r="C173" s="204"/>
      <c r="D173" s="205" t="s">
        <v>185</v>
      </c>
      <c r="E173" s="206" t="s">
        <v>1</v>
      </c>
      <c r="F173" s="207" t="s">
        <v>690</v>
      </c>
      <c r="G173" s="204"/>
      <c r="H173" s="208">
        <v>280</v>
      </c>
      <c r="I173" s="209"/>
      <c r="J173" s="204"/>
      <c r="K173" s="204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185</v>
      </c>
      <c r="AU173" s="214" t="s">
        <v>82</v>
      </c>
      <c r="AV173" s="13" t="s">
        <v>82</v>
      </c>
      <c r="AW173" s="13" t="s">
        <v>30</v>
      </c>
      <c r="AX173" s="13" t="s">
        <v>80</v>
      </c>
      <c r="AY173" s="214" t="s">
        <v>168</v>
      </c>
    </row>
    <row r="174" spans="1:65" s="12" customFormat="1" ht="22.9" customHeight="1">
      <c r="B174" s="174"/>
      <c r="C174" s="175"/>
      <c r="D174" s="176" t="s">
        <v>72</v>
      </c>
      <c r="E174" s="188" t="s">
        <v>207</v>
      </c>
      <c r="F174" s="188" t="s">
        <v>307</v>
      </c>
      <c r="G174" s="175"/>
      <c r="H174" s="175"/>
      <c r="I174" s="178"/>
      <c r="J174" s="189">
        <f>BK174</f>
        <v>0</v>
      </c>
      <c r="K174" s="175"/>
      <c r="L174" s="180"/>
      <c r="M174" s="181"/>
      <c r="N174" s="182"/>
      <c r="O174" s="182"/>
      <c r="P174" s="183">
        <f>SUM(P175:P214)</f>
        <v>0</v>
      </c>
      <c r="Q174" s="182"/>
      <c r="R174" s="183">
        <f>SUM(R175:R214)</f>
        <v>39.956036760000003</v>
      </c>
      <c r="S174" s="182"/>
      <c r="T174" s="184">
        <f>SUM(T175:T214)</f>
        <v>0</v>
      </c>
      <c r="AR174" s="185" t="s">
        <v>80</v>
      </c>
      <c r="AT174" s="186" t="s">
        <v>72</v>
      </c>
      <c r="AU174" s="186" t="s">
        <v>80</v>
      </c>
      <c r="AY174" s="185" t="s">
        <v>168</v>
      </c>
      <c r="BK174" s="187">
        <f>SUM(BK175:BK214)</f>
        <v>0</v>
      </c>
    </row>
    <row r="175" spans="1:65" s="2" customFormat="1" ht="24.2" customHeight="1">
      <c r="A175" s="33"/>
      <c r="B175" s="34"/>
      <c r="C175" s="190" t="s">
        <v>287</v>
      </c>
      <c r="D175" s="190" t="s">
        <v>170</v>
      </c>
      <c r="E175" s="191" t="s">
        <v>309</v>
      </c>
      <c r="F175" s="192" t="s">
        <v>310</v>
      </c>
      <c r="G175" s="193" t="s">
        <v>183</v>
      </c>
      <c r="H175" s="194">
        <v>156.24</v>
      </c>
      <c r="I175" s="195"/>
      <c r="J175" s="196">
        <f>ROUND(I175*H175,2)</f>
        <v>0</v>
      </c>
      <c r="K175" s="192" t="s">
        <v>174</v>
      </c>
      <c r="L175" s="38"/>
      <c r="M175" s="197" t="s">
        <v>1</v>
      </c>
      <c r="N175" s="198" t="s">
        <v>38</v>
      </c>
      <c r="O175" s="7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175</v>
      </c>
      <c r="AT175" s="201" t="s">
        <v>170</v>
      </c>
      <c r="AU175" s="201" t="s">
        <v>82</v>
      </c>
      <c r="AY175" s="16" t="s">
        <v>168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80</v>
      </c>
      <c r="BK175" s="202">
        <f>ROUND(I175*H175,2)</f>
        <v>0</v>
      </c>
      <c r="BL175" s="16" t="s">
        <v>175</v>
      </c>
      <c r="BM175" s="201" t="s">
        <v>691</v>
      </c>
    </row>
    <row r="176" spans="1:65" s="13" customFormat="1" ht="11.25">
      <c r="B176" s="203"/>
      <c r="C176" s="204"/>
      <c r="D176" s="205" t="s">
        <v>185</v>
      </c>
      <c r="E176" s="206" t="s">
        <v>1</v>
      </c>
      <c r="F176" s="207" t="s">
        <v>692</v>
      </c>
      <c r="G176" s="204"/>
      <c r="H176" s="208">
        <v>48.12</v>
      </c>
      <c r="I176" s="209"/>
      <c r="J176" s="204"/>
      <c r="K176" s="204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185</v>
      </c>
      <c r="AU176" s="214" t="s">
        <v>82</v>
      </c>
      <c r="AV176" s="13" t="s">
        <v>82</v>
      </c>
      <c r="AW176" s="13" t="s">
        <v>30</v>
      </c>
      <c r="AX176" s="13" t="s">
        <v>73</v>
      </c>
      <c r="AY176" s="214" t="s">
        <v>168</v>
      </c>
    </row>
    <row r="177" spans="1:65" s="13" customFormat="1" ht="11.25">
      <c r="B177" s="203"/>
      <c r="C177" s="204"/>
      <c r="D177" s="205" t="s">
        <v>185</v>
      </c>
      <c r="E177" s="206" t="s">
        <v>1</v>
      </c>
      <c r="F177" s="207" t="s">
        <v>693</v>
      </c>
      <c r="G177" s="204"/>
      <c r="H177" s="208">
        <v>48.12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185</v>
      </c>
      <c r="AU177" s="214" t="s">
        <v>82</v>
      </c>
      <c r="AV177" s="13" t="s">
        <v>82</v>
      </c>
      <c r="AW177" s="13" t="s">
        <v>30</v>
      </c>
      <c r="AX177" s="13" t="s">
        <v>73</v>
      </c>
      <c r="AY177" s="214" t="s">
        <v>168</v>
      </c>
    </row>
    <row r="178" spans="1:65" s="13" customFormat="1" ht="11.25">
      <c r="B178" s="203"/>
      <c r="C178" s="204"/>
      <c r="D178" s="205" t="s">
        <v>185</v>
      </c>
      <c r="E178" s="206" t="s">
        <v>1</v>
      </c>
      <c r="F178" s="207" t="s">
        <v>694</v>
      </c>
      <c r="G178" s="204"/>
      <c r="H178" s="208">
        <v>13.2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185</v>
      </c>
      <c r="AU178" s="214" t="s">
        <v>82</v>
      </c>
      <c r="AV178" s="13" t="s">
        <v>82</v>
      </c>
      <c r="AW178" s="13" t="s">
        <v>30</v>
      </c>
      <c r="AX178" s="13" t="s">
        <v>73</v>
      </c>
      <c r="AY178" s="214" t="s">
        <v>168</v>
      </c>
    </row>
    <row r="179" spans="1:65" s="13" customFormat="1" ht="11.25">
      <c r="B179" s="203"/>
      <c r="C179" s="204"/>
      <c r="D179" s="205" t="s">
        <v>185</v>
      </c>
      <c r="E179" s="206" t="s">
        <v>1</v>
      </c>
      <c r="F179" s="207" t="s">
        <v>695</v>
      </c>
      <c r="G179" s="204"/>
      <c r="H179" s="208">
        <v>14.4</v>
      </c>
      <c r="I179" s="209"/>
      <c r="J179" s="204"/>
      <c r="K179" s="204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185</v>
      </c>
      <c r="AU179" s="214" t="s">
        <v>82</v>
      </c>
      <c r="AV179" s="13" t="s">
        <v>82</v>
      </c>
      <c r="AW179" s="13" t="s">
        <v>30</v>
      </c>
      <c r="AX179" s="13" t="s">
        <v>73</v>
      </c>
      <c r="AY179" s="214" t="s">
        <v>168</v>
      </c>
    </row>
    <row r="180" spans="1:65" s="13" customFormat="1" ht="11.25">
      <c r="B180" s="203"/>
      <c r="C180" s="204"/>
      <c r="D180" s="205" t="s">
        <v>185</v>
      </c>
      <c r="E180" s="206" t="s">
        <v>1</v>
      </c>
      <c r="F180" s="207" t="s">
        <v>696</v>
      </c>
      <c r="G180" s="204"/>
      <c r="H180" s="208">
        <v>18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185</v>
      </c>
      <c r="AU180" s="214" t="s">
        <v>82</v>
      </c>
      <c r="AV180" s="13" t="s">
        <v>82</v>
      </c>
      <c r="AW180" s="13" t="s">
        <v>30</v>
      </c>
      <c r="AX180" s="13" t="s">
        <v>73</v>
      </c>
      <c r="AY180" s="214" t="s">
        <v>168</v>
      </c>
    </row>
    <row r="181" spans="1:65" s="13" customFormat="1" ht="11.25">
      <c r="B181" s="203"/>
      <c r="C181" s="204"/>
      <c r="D181" s="205" t="s">
        <v>185</v>
      </c>
      <c r="E181" s="206" t="s">
        <v>1</v>
      </c>
      <c r="F181" s="207" t="s">
        <v>697</v>
      </c>
      <c r="G181" s="204"/>
      <c r="H181" s="208">
        <v>14.4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185</v>
      </c>
      <c r="AU181" s="214" t="s">
        <v>82</v>
      </c>
      <c r="AV181" s="13" t="s">
        <v>82</v>
      </c>
      <c r="AW181" s="13" t="s">
        <v>30</v>
      </c>
      <c r="AX181" s="13" t="s">
        <v>73</v>
      </c>
      <c r="AY181" s="214" t="s">
        <v>168</v>
      </c>
    </row>
    <row r="182" spans="1:65" s="14" customFormat="1" ht="11.25">
      <c r="B182" s="215"/>
      <c r="C182" s="216"/>
      <c r="D182" s="205" t="s">
        <v>185</v>
      </c>
      <c r="E182" s="217" t="s">
        <v>1</v>
      </c>
      <c r="F182" s="218" t="s">
        <v>189</v>
      </c>
      <c r="G182" s="216"/>
      <c r="H182" s="219">
        <v>156.24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185</v>
      </c>
      <c r="AU182" s="225" t="s">
        <v>82</v>
      </c>
      <c r="AV182" s="14" t="s">
        <v>175</v>
      </c>
      <c r="AW182" s="14" t="s">
        <v>30</v>
      </c>
      <c r="AX182" s="14" t="s">
        <v>80</v>
      </c>
      <c r="AY182" s="225" t="s">
        <v>168</v>
      </c>
    </row>
    <row r="183" spans="1:65" s="2" customFormat="1" ht="14.45" customHeight="1">
      <c r="A183" s="33"/>
      <c r="B183" s="34"/>
      <c r="C183" s="190" t="s">
        <v>293</v>
      </c>
      <c r="D183" s="190" t="s">
        <v>170</v>
      </c>
      <c r="E183" s="191" t="s">
        <v>314</v>
      </c>
      <c r="F183" s="192" t="s">
        <v>315</v>
      </c>
      <c r="G183" s="193" t="s">
        <v>183</v>
      </c>
      <c r="H183" s="194">
        <v>15.624000000000001</v>
      </c>
      <c r="I183" s="195"/>
      <c r="J183" s="196">
        <f>ROUND(I183*H183,2)</f>
        <v>0</v>
      </c>
      <c r="K183" s="192" t="s">
        <v>174</v>
      </c>
      <c r="L183" s="38"/>
      <c r="M183" s="197" t="s">
        <v>1</v>
      </c>
      <c r="N183" s="198" t="s">
        <v>38</v>
      </c>
      <c r="O183" s="70"/>
      <c r="P183" s="199">
        <f>O183*H183</f>
        <v>0</v>
      </c>
      <c r="Q183" s="199">
        <v>2.45329</v>
      </c>
      <c r="R183" s="199">
        <f>Q183*H183</f>
        <v>38.330202960000001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175</v>
      </c>
      <c r="AT183" s="201" t="s">
        <v>170</v>
      </c>
      <c r="AU183" s="201" t="s">
        <v>82</v>
      </c>
      <c r="AY183" s="16" t="s">
        <v>168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80</v>
      </c>
      <c r="BK183" s="202">
        <f>ROUND(I183*H183,2)</f>
        <v>0</v>
      </c>
      <c r="BL183" s="16" t="s">
        <v>175</v>
      </c>
      <c r="BM183" s="201" t="s">
        <v>698</v>
      </c>
    </row>
    <row r="184" spans="1:65" s="13" customFormat="1" ht="11.25">
      <c r="B184" s="203"/>
      <c r="C184" s="204"/>
      <c r="D184" s="205" t="s">
        <v>185</v>
      </c>
      <c r="E184" s="206" t="s">
        <v>1</v>
      </c>
      <c r="F184" s="207" t="s">
        <v>699</v>
      </c>
      <c r="G184" s="204"/>
      <c r="H184" s="208">
        <v>4.8120000000000003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185</v>
      </c>
      <c r="AU184" s="214" t="s">
        <v>82</v>
      </c>
      <c r="AV184" s="13" t="s">
        <v>82</v>
      </c>
      <c r="AW184" s="13" t="s">
        <v>30</v>
      </c>
      <c r="AX184" s="13" t="s">
        <v>73</v>
      </c>
      <c r="AY184" s="214" t="s">
        <v>168</v>
      </c>
    </row>
    <row r="185" spans="1:65" s="13" customFormat="1" ht="11.25">
      <c r="B185" s="203"/>
      <c r="C185" s="204"/>
      <c r="D185" s="205" t="s">
        <v>185</v>
      </c>
      <c r="E185" s="206" t="s">
        <v>1</v>
      </c>
      <c r="F185" s="207" t="s">
        <v>700</v>
      </c>
      <c r="G185" s="204"/>
      <c r="H185" s="208">
        <v>4.8120000000000003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185</v>
      </c>
      <c r="AU185" s="214" t="s">
        <v>82</v>
      </c>
      <c r="AV185" s="13" t="s">
        <v>82</v>
      </c>
      <c r="AW185" s="13" t="s">
        <v>30</v>
      </c>
      <c r="AX185" s="13" t="s">
        <v>73</v>
      </c>
      <c r="AY185" s="214" t="s">
        <v>168</v>
      </c>
    </row>
    <row r="186" spans="1:65" s="13" customFormat="1" ht="11.25">
      <c r="B186" s="203"/>
      <c r="C186" s="204"/>
      <c r="D186" s="205" t="s">
        <v>185</v>
      </c>
      <c r="E186" s="206" t="s">
        <v>1</v>
      </c>
      <c r="F186" s="207" t="s">
        <v>701</v>
      </c>
      <c r="G186" s="204"/>
      <c r="H186" s="208">
        <v>1.32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185</v>
      </c>
      <c r="AU186" s="214" t="s">
        <v>82</v>
      </c>
      <c r="AV186" s="13" t="s">
        <v>82</v>
      </c>
      <c r="AW186" s="13" t="s">
        <v>30</v>
      </c>
      <c r="AX186" s="13" t="s">
        <v>73</v>
      </c>
      <c r="AY186" s="214" t="s">
        <v>168</v>
      </c>
    </row>
    <row r="187" spans="1:65" s="13" customFormat="1" ht="11.25">
      <c r="B187" s="203"/>
      <c r="C187" s="204"/>
      <c r="D187" s="205" t="s">
        <v>185</v>
      </c>
      <c r="E187" s="206" t="s">
        <v>1</v>
      </c>
      <c r="F187" s="207" t="s">
        <v>702</v>
      </c>
      <c r="G187" s="204"/>
      <c r="H187" s="208">
        <v>1.44</v>
      </c>
      <c r="I187" s="209"/>
      <c r="J187" s="204"/>
      <c r="K187" s="204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185</v>
      </c>
      <c r="AU187" s="214" t="s">
        <v>82</v>
      </c>
      <c r="AV187" s="13" t="s">
        <v>82</v>
      </c>
      <c r="AW187" s="13" t="s">
        <v>30</v>
      </c>
      <c r="AX187" s="13" t="s">
        <v>73</v>
      </c>
      <c r="AY187" s="214" t="s">
        <v>168</v>
      </c>
    </row>
    <row r="188" spans="1:65" s="13" customFormat="1" ht="11.25">
      <c r="B188" s="203"/>
      <c r="C188" s="204"/>
      <c r="D188" s="205" t="s">
        <v>185</v>
      </c>
      <c r="E188" s="206" t="s">
        <v>1</v>
      </c>
      <c r="F188" s="207" t="s">
        <v>703</v>
      </c>
      <c r="G188" s="204"/>
      <c r="H188" s="208">
        <v>1.8</v>
      </c>
      <c r="I188" s="209"/>
      <c r="J188" s="204"/>
      <c r="K188" s="204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185</v>
      </c>
      <c r="AU188" s="214" t="s">
        <v>82</v>
      </c>
      <c r="AV188" s="13" t="s">
        <v>82</v>
      </c>
      <c r="AW188" s="13" t="s">
        <v>30</v>
      </c>
      <c r="AX188" s="13" t="s">
        <v>73</v>
      </c>
      <c r="AY188" s="214" t="s">
        <v>168</v>
      </c>
    </row>
    <row r="189" spans="1:65" s="13" customFormat="1" ht="11.25">
      <c r="B189" s="203"/>
      <c r="C189" s="204"/>
      <c r="D189" s="205" t="s">
        <v>185</v>
      </c>
      <c r="E189" s="206" t="s">
        <v>1</v>
      </c>
      <c r="F189" s="207" t="s">
        <v>704</v>
      </c>
      <c r="G189" s="204"/>
      <c r="H189" s="208">
        <v>1.44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185</v>
      </c>
      <c r="AU189" s="214" t="s">
        <v>82</v>
      </c>
      <c r="AV189" s="13" t="s">
        <v>82</v>
      </c>
      <c r="AW189" s="13" t="s">
        <v>30</v>
      </c>
      <c r="AX189" s="13" t="s">
        <v>73</v>
      </c>
      <c r="AY189" s="214" t="s">
        <v>168</v>
      </c>
    </row>
    <row r="190" spans="1:65" s="14" customFormat="1" ht="11.25">
      <c r="B190" s="215"/>
      <c r="C190" s="216"/>
      <c r="D190" s="205" t="s">
        <v>185</v>
      </c>
      <c r="E190" s="217" t="s">
        <v>1</v>
      </c>
      <c r="F190" s="218" t="s">
        <v>189</v>
      </c>
      <c r="G190" s="216"/>
      <c r="H190" s="219">
        <v>15.624000000000001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185</v>
      </c>
      <c r="AU190" s="225" t="s">
        <v>82</v>
      </c>
      <c r="AV190" s="14" t="s">
        <v>175</v>
      </c>
      <c r="AW190" s="14" t="s">
        <v>30</v>
      </c>
      <c r="AX190" s="14" t="s">
        <v>80</v>
      </c>
      <c r="AY190" s="225" t="s">
        <v>168</v>
      </c>
    </row>
    <row r="191" spans="1:65" s="2" customFormat="1" ht="14.45" customHeight="1">
      <c r="A191" s="33"/>
      <c r="B191" s="34"/>
      <c r="C191" s="190" t="s">
        <v>299</v>
      </c>
      <c r="D191" s="190" t="s">
        <v>170</v>
      </c>
      <c r="E191" s="191" t="s">
        <v>581</v>
      </c>
      <c r="F191" s="192" t="s">
        <v>582</v>
      </c>
      <c r="G191" s="193" t="s">
        <v>173</v>
      </c>
      <c r="H191" s="194">
        <v>78.12</v>
      </c>
      <c r="I191" s="195"/>
      <c r="J191" s="196">
        <f>ROUND(I191*H191,2)</f>
        <v>0</v>
      </c>
      <c r="K191" s="192" t="s">
        <v>174</v>
      </c>
      <c r="L191" s="38"/>
      <c r="M191" s="197" t="s">
        <v>1</v>
      </c>
      <c r="N191" s="198" t="s">
        <v>38</v>
      </c>
      <c r="O191" s="70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1" t="s">
        <v>175</v>
      </c>
      <c r="AT191" s="201" t="s">
        <v>170</v>
      </c>
      <c r="AU191" s="201" t="s">
        <v>82</v>
      </c>
      <c r="AY191" s="16" t="s">
        <v>168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6" t="s">
        <v>80</v>
      </c>
      <c r="BK191" s="202">
        <f>ROUND(I191*H191,2)</f>
        <v>0</v>
      </c>
      <c r="BL191" s="16" t="s">
        <v>175</v>
      </c>
      <c r="BM191" s="201" t="s">
        <v>705</v>
      </c>
    </row>
    <row r="192" spans="1:65" s="13" customFormat="1" ht="11.25">
      <c r="B192" s="203"/>
      <c r="C192" s="204"/>
      <c r="D192" s="205" t="s">
        <v>185</v>
      </c>
      <c r="E192" s="206" t="s">
        <v>1</v>
      </c>
      <c r="F192" s="207" t="s">
        <v>706</v>
      </c>
      <c r="G192" s="204"/>
      <c r="H192" s="208">
        <v>24.06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185</v>
      </c>
      <c r="AU192" s="214" t="s">
        <v>82</v>
      </c>
      <c r="AV192" s="13" t="s">
        <v>82</v>
      </c>
      <c r="AW192" s="13" t="s">
        <v>30</v>
      </c>
      <c r="AX192" s="13" t="s">
        <v>73</v>
      </c>
      <c r="AY192" s="214" t="s">
        <v>168</v>
      </c>
    </row>
    <row r="193" spans="1:65" s="13" customFormat="1" ht="11.25">
      <c r="B193" s="203"/>
      <c r="C193" s="204"/>
      <c r="D193" s="205" t="s">
        <v>185</v>
      </c>
      <c r="E193" s="206" t="s">
        <v>1</v>
      </c>
      <c r="F193" s="207" t="s">
        <v>707</v>
      </c>
      <c r="G193" s="204"/>
      <c r="H193" s="208">
        <v>24.06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185</v>
      </c>
      <c r="AU193" s="214" t="s">
        <v>82</v>
      </c>
      <c r="AV193" s="13" t="s">
        <v>82</v>
      </c>
      <c r="AW193" s="13" t="s">
        <v>30</v>
      </c>
      <c r="AX193" s="13" t="s">
        <v>73</v>
      </c>
      <c r="AY193" s="214" t="s">
        <v>168</v>
      </c>
    </row>
    <row r="194" spans="1:65" s="13" customFormat="1" ht="11.25">
      <c r="B194" s="203"/>
      <c r="C194" s="204"/>
      <c r="D194" s="205" t="s">
        <v>185</v>
      </c>
      <c r="E194" s="206" t="s">
        <v>1</v>
      </c>
      <c r="F194" s="207" t="s">
        <v>708</v>
      </c>
      <c r="G194" s="204"/>
      <c r="H194" s="208">
        <v>6.6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185</v>
      </c>
      <c r="AU194" s="214" t="s">
        <v>82</v>
      </c>
      <c r="AV194" s="13" t="s">
        <v>82</v>
      </c>
      <c r="AW194" s="13" t="s">
        <v>30</v>
      </c>
      <c r="AX194" s="13" t="s">
        <v>73</v>
      </c>
      <c r="AY194" s="214" t="s">
        <v>168</v>
      </c>
    </row>
    <row r="195" spans="1:65" s="13" customFormat="1" ht="11.25">
      <c r="B195" s="203"/>
      <c r="C195" s="204"/>
      <c r="D195" s="205" t="s">
        <v>185</v>
      </c>
      <c r="E195" s="206" t="s">
        <v>1</v>
      </c>
      <c r="F195" s="207" t="s">
        <v>709</v>
      </c>
      <c r="G195" s="204"/>
      <c r="H195" s="208">
        <v>7.2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185</v>
      </c>
      <c r="AU195" s="214" t="s">
        <v>82</v>
      </c>
      <c r="AV195" s="13" t="s">
        <v>82</v>
      </c>
      <c r="AW195" s="13" t="s">
        <v>30</v>
      </c>
      <c r="AX195" s="13" t="s">
        <v>73</v>
      </c>
      <c r="AY195" s="214" t="s">
        <v>168</v>
      </c>
    </row>
    <row r="196" spans="1:65" s="13" customFormat="1" ht="11.25">
      <c r="B196" s="203"/>
      <c r="C196" s="204"/>
      <c r="D196" s="205" t="s">
        <v>185</v>
      </c>
      <c r="E196" s="206" t="s">
        <v>1</v>
      </c>
      <c r="F196" s="207" t="s">
        <v>710</v>
      </c>
      <c r="G196" s="204"/>
      <c r="H196" s="208">
        <v>9</v>
      </c>
      <c r="I196" s="209"/>
      <c r="J196" s="204"/>
      <c r="K196" s="204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185</v>
      </c>
      <c r="AU196" s="214" t="s">
        <v>82</v>
      </c>
      <c r="AV196" s="13" t="s">
        <v>82</v>
      </c>
      <c r="AW196" s="13" t="s">
        <v>30</v>
      </c>
      <c r="AX196" s="13" t="s">
        <v>73</v>
      </c>
      <c r="AY196" s="214" t="s">
        <v>168</v>
      </c>
    </row>
    <row r="197" spans="1:65" s="13" customFormat="1" ht="11.25">
      <c r="B197" s="203"/>
      <c r="C197" s="204"/>
      <c r="D197" s="205" t="s">
        <v>185</v>
      </c>
      <c r="E197" s="206" t="s">
        <v>1</v>
      </c>
      <c r="F197" s="207" t="s">
        <v>711</v>
      </c>
      <c r="G197" s="204"/>
      <c r="H197" s="208">
        <v>7.2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185</v>
      </c>
      <c r="AU197" s="214" t="s">
        <v>82</v>
      </c>
      <c r="AV197" s="13" t="s">
        <v>82</v>
      </c>
      <c r="AW197" s="13" t="s">
        <v>30</v>
      </c>
      <c r="AX197" s="13" t="s">
        <v>73</v>
      </c>
      <c r="AY197" s="214" t="s">
        <v>168</v>
      </c>
    </row>
    <row r="198" spans="1:65" s="14" customFormat="1" ht="11.25">
      <c r="B198" s="215"/>
      <c r="C198" s="216"/>
      <c r="D198" s="205" t="s">
        <v>185</v>
      </c>
      <c r="E198" s="217" t="s">
        <v>1</v>
      </c>
      <c r="F198" s="218" t="s">
        <v>189</v>
      </c>
      <c r="G198" s="216"/>
      <c r="H198" s="219">
        <v>78.12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185</v>
      </c>
      <c r="AU198" s="225" t="s">
        <v>82</v>
      </c>
      <c r="AV198" s="14" t="s">
        <v>175</v>
      </c>
      <c r="AW198" s="14" t="s">
        <v>30</v>
      </c>
      <c r="AX198" s="14" t="s">
        <v>80</v>
      </c>
      <c r="AY198" s="225" t="s">
        <v>168</v>
      </c>
    </row>
    <row r="199" spans="1:65" s="2" customFormat="1" ht="14.45" customHeight="1">
      <c r="A199" s="33"/>
      <c r="B199" s="34"/>
      <c r="C199" s="190" t="s">
        <v>303</v>
      </c>
      <c r="D199" s="190" t="s">
        <v>170</v>
      </c>
      <c r="E199" s="191" t="s">
        <v>585</v>
      </c>
      <c r="F199" s="192" t="s">
        <v>586</v>
      </c>
      <c r="G199" s="193" t="s">
        <v>173</v>
      </c>
      <c r="H199" s="194">
        <v>78.12</v>
      </c>
      <c r="I199" s="195"/>
      <c r="J199" s="196">
        <f>ROUND(I199*H199,2)</f>
        <v>0</v>
      </c>
      <c r="K199" s="192" t="s">
        <v>174</v>
      </c>
      <c r="L199" s="38"/>
      <c r="M199" s="197" t="s">
        <v>1</v>
      </c>
      <c r="N199" s="198" t="s">
        <v>38</v>
      </c>
      <c r="O199" s="70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175</v>
      </c>
      <c r="AT199" s="201" t="s">
        <v>170</v>
      </c>
      <c r="AU199" s="201" t="s">
        <v>82</v>
      </c>
      <c r="AY199" s="16" t="s">
        <v>168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80</v>
      </c>
      <c r="BK199" s="202">
        <f>ROUND(I199*H199,2)</f>
        <v>0</v>
      </c>
      <c r="BL199" s="16" t="s">
        <v>175</v>
      </c>
      <c r="BM199" s="201" t="s">
        <v>712</v>
      </c>
    </row>
    <row r="200" spans="1:65" s="2" customFormat="1" ht="24.2" customHeight="1">
      <c r="A200" s="33"/>
      <c r="B200" s="34"/>
      <c r="C200" s="190" t="s">
        <v>308</v>
      </c>
      <c r="D200" s="190" t="s">
        <v>170</v>
      </c>
      <c r="E200" s="191" t="s">
        <v>591</v>
      </c>
      <c r="F200" s="192" t="s">
        <v>592</v>
      </c>
      <c r="G200" s="193" t="s">
        <v>183</v>
      </c>
      <c r="H200" s="194">
        <v>17.186</v>
      </c>
      <c r="I200" s="195"/>
      <c r="J200" s="196">
        <f>ROUND(I200*H200,2)</f>
        <v>0</v>
      </c>
      <c r="K200" s="192" t="s">
        <v>174</v>
      </c>
      <c r="L200" s="38"/>
      <c r="M200" s="197" t="s">
        <v>1</v>
      </c>
      <c r="N200" s="198" t="s">
        <v>38</v>
      </c>
      <c r="O200" s="70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175</v>
      </c>
      <c r="AT200" s="201" t="s">
        <v>170</v>
      </c>
      <c r="AU200" s="201" t="s">
        <v>82</v>
      </c>
      <c r="AY200" s="16" t="s">
        <v>168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80</v>
      </c>
      <c r="BK200" s="202">
        <f>ROUND(I200*H200,2)</f>
        <v>0</v>
      </c>
      <c r="BL200" s="16" t="s">
        <v>175</v>
      </c>
      <c r="BM200" s="201" t="s">
        <v>713</v>
      </c>
    </row>
    <row r="201" spans="1:65" s="13" customFormat="1" ht="11.25">
      <c r="B201" s="203"/>
      <c r="C201" s="204"/>
      <c r="D201" s="205" t="s">
        <v>185</v>
      </c>
      <c r="E201" s="206" t="s">
        <v>1</v>
      </c>
      <c r="F201" s="207" t="s">
        <v>714</v>
      </c>
      <c r="G201" s="204"/>
      <c r="H201" s="208">
        <v>17.186</v>
      </c>
      <c r="I201" s="209"/>
      <c r="J201" s="204"/>
      <c r="K201" s="204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185</v>
      </c>
      <c r="AU201" s="214" t="s">
        <v>82</v>
      </c>
      <c r="AV201" s="13" t="s">
        <v>82</v>
      </c>
      <c r="AW201" s="13" t="s">
        <v>30</v>
      </c>
      <c r="AX201" s="13" t="s">
        <v>80</v>
      </c>
      <c r="AY201" s="214" t="s">
        <v>168</v>
      </c>
    </row>
    <row r="202" spans="1:65" s="2" customFormat="1" ht="14.45" customHeight="1">
      <c r="A202" s="33"/>
      <c r="B202" s="34"/>
      <c r="C202" s="190" t="s">
        <v>313</v>
      </c>
      <c r="D202" s="190" t="s">
        <v>170</v>
      </c>
      <c r="E202" s="191" t="s">
        <v>715</v>
      </c>
      <c r="F202" s="192" t="s">
        <v>716</v>
      </c>
      <c r="G202" s="193" t="s">
        <v>183</v>
      </c>
      <c r="H202" s="194">
        <v>15.624000000000001</v>
      </c>
      <c r="I202" s="195"/>
      <c r="J202" s="196">
        <f>ROUND(I202*H202,2)</f>
        <v>0</v>
      </c>
      <c r="K202" s="192" t="s">
        <v>174</v>
      </c>
      <c r="L202" s="38"/>
      <c r="M202" s="197" t="s">
        <v>1</v>
      </c>
      <c r="N202" s="198" t="s">
        <v>38</v>
      </c>
      <c r="O202" s="70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175</v>
      </c>
      <c r="AT202" s="201" t="s">
        <v>170</v>
      </c>
      <c r="AU202" s="201" t="s">
        <v>82</v>
      </c>
      <c r="AY202" s="16" t="s">
        <v>168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80</v>
      </c>
      <c r="BK202" s="202">
        <f>ROUND(I202*H202,2)</f>
        <v>0</v>
      </c>
      <c r="BL202" s="16" t="s">
        <v>175</v>
      </c>
      <c r="BM202" s="201" t="s">
        <v>717</v>
      </c>
    </row>
    <row r="203" spans="1:65" s="2" customFormat="1" ht="24.2" customHeight="1">
      <c r="A203" s="33"/>
      <c r="B203" s="34"/>
      <c r="C203" s="190" t="s">
        <v>318</v>
      </c>
      <c r="D203" s="190" t="s">
        <v>170</v>
      </c>
      <c r="E203" s="191" t="s">
        <v>596</v>
      </c>
      <c r="F203" s="192" t="s">
        <v>597</v>
      </c>
      <c r="G203" s="193" t="s">
        <v>173</v>
      </c>
      <c r="H203" s="194">
        <v>156.24</v>
      </c>
      <c r="I203" s="195"/>
      <c r="J203" s="196">
        <f>ROUND(I203*H203,2)</f>
        <v>0</v>
      </c>
      <c r="K203" s="192" t="s">
        <v>174</v>
      </c>
      <c r="L203" s="38"/>
      <c r="M203" s="197" t="s">
        <v>1</v>
      </c>
      <c r="N203" s="198" t="s">
        <v>38</v>
      </c>
      <c r="O203" s="70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175</v>
      </c>
      <c r="AT203" s="201" t="s">
        <v>170</v>
      </c>
      <c r="AU203" s="201" t="s">
        <v>82</v>
      </c>
      <c r="AY203" s="16" t="s">
        <v>168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6" t="s">
        <v>80</v>
      </c>
      <c r="BK203" s="202">
        <f>ROUND(I203*H203,2)</f>
        <v>0</v>
      </c>
      <c r="BL203" s="16" t="s">
        <v>175</v>
      </c>
      <c r="BM203" s="201" t="s">
        <v>718</v>
      </c>
    </row>
    <row r="204" spans="1:65" s="13" customFormat="1" ht="11.25">
      <c r="B204" s="203"/>
      <c r="C204" s="204"/>
      <c r="D204" s="205" t="s">
        <v>185</v>
      </c>
      <c r="E204" s="206" t="s">
        <v>1</v>
      </c>
      <c r="F204" s="207" t="s">
        <v>719</v>
      </c>
      <c r="G204" s="204"/>
      <c r="H204" s="208">
        <v>156.24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185</v>
      </c>
      <c r="AU204" s="214" t="s">
        <v>82</v>
      </c>
      <c r="AV204" s="13" t="s">
        <v>82</v>
      </c>
      <c r="AW204" s="13" t="s">
        <v>30</v>
      </c>
      <c r="AX204" s="13" t="s">
        <v>80</v>
      </c>
      <c r="AY204" s="214" t="s">
        <v>168</v>
      </c>
    </row>
    <row r="205" spans="1:65" s="2" customFormat="1" ht="24.2" customHeight="1">
      <c r="A205" s="33"/>
      <c r="B205" s="34"/>
      <c r="C205" s="190" t="s">
        <v>323</v>
      </c>
      <c r="D205" s="190" t="s">
        <v>170</v>
      </c>
      <c r="E205" s="191" t="s">
        <v>720</v>
      </c>
      <c r="F205" s="192" t="s">
        <v>601</v>
      </c>
      <c r="G205" s="193" t="s">
        <v>249</v>
      </c>
      <c r="H205" s="194">
        <v>312.48</v>
      </c>
      <c r="I205" s="195"/>
      <c r="J205" s="196">
        <f>ROUND(I205*H205,2)</f>
        <v>0</v>
      </c>
      <c r="K205" s="192" t="s">
        <v>174</v>
      </c>
      <c r="L205" s="38"/>
      <c r="M205" s="197" t="s">
        <v>1</v>
      </c>
      <c r="N205" s="198" t="s">
        <v>38</v>
      </c>
      <c r="O205" s="70"/>
      <c r="P205" s="199">
        <f>O205*H205</f>
        <v>0</v>
      </c>
      <c r="Q205" s="199">
        <v>1.97E-3</v>
      </c>
      <c r="R205" s="199">
        <f>Q205*H205</f>
        <v>0.61558560000000007</v>
      </c>
      <c r="S205" s="199">
        <v>0</v>
      </c>
      <c r="T205" s="20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175</v>
      </c>
      <c r="AT205" s="201" t="s">
        <v>170</v>
      </c>
      <c r="AU205" s="201" t="s">
        <v>82</v>
      </c>
      <c r="AY205" s="16" t="s">
        <v>168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6" t="s">
        <v>80</v>
      </c>
      <c r="BK205" s="202">
        <f>ROUND(I205*H205,2)</f>
        <v>0</v>
      </c>
      <c r="BL205" s="16" t="s">
        <v>175</v>
      </c>
      <c r="BM205" s="201" t="s">
        <v>721</v>
      </c>
    </row>
    <row r="206" spans="1:65" s="2" customFormat="1" ht="19.5">
      <c r="A206" s="33"/>
      <c r="B206" s="34"/>
      <c r="C206" s="35"/>
      <c r="D206" s="205" t="s">
        <v>241</v>
      </c>
      <c r="E206" s="35"/>
      <c r="F206" s="236" t="s">
        <v>722</v>
      </c>
      <c r="G206" s="35"/>
      <c r="H206" s="35"/>
      <c r="I206" s="237"/>
      <c r="J206" s="35"/>
      <c r="K206" s="35"/>
      <c r="L206" s="38"/>
      <c r="M206" s="238"/>
      <c r="N206" s="239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241</v>
      </c>
      <c r="AU206" s="16" t="s">
        <v>82</v>
      </c>
    </row>
    <row r="207" spans="1:65" s="13" customFormat="1" ht="11.25">
      <c r="B207" s="203"/>
      <c r="C207" s="204"/>
      <c r="D207" s="205" t="s">
        <v>185</v>
      </c>
      <c r="E207" s="206" t="s">
        <v>1</v>
      </c>
      <c r="F207" s="207" t="s">
        <v>723</v>
      </c>
      <c r="G207" s="204"/>
      <c r="H207" s="208">
        <v>312.48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185</v>
      </c>
      <c r="AU207" s="214" t="s">
        <v>82</v>
      </c>
      <c r="AV207" s="13" t="s">
        <v>82</v>
      </c>
      <c r="AW207" s="13" t="s">
        <v>30</v>
      </c>
      <c r="AX207" s="13" t="s">
        <v>80</v>
      </c>
      <c r="AY207" s="214" t="s">
        <v>168</v>
      </c>
    </row>
    <row r="208" spans="1:65" s="2" customFormat="1" ht="14.45" customHeight="1">
      <c r="A208" s="33"/>
      <c r="B208" s="34"/>
      <c r="C208" s="190" t="s">
        <v>327</v>
      </c>
      <c r="D208" s="190" t="s">
        <v>170</v>
      </c>
      <c r="E208" s="191" t="s">
        <v>279</v>
      </c>
      <c r="F208" s="192" t="s">
        <v>280</v>
      </c>
      <c r="G208" s="193" t="s">
        <v>183</v>
      </c>
      <c r="H208" s="194">
        <v>7.8</v>
      </c>
      <c r="I208" s="195"/>
      <c r="J208" s="196">
        <f>ROUND(I208*H208,2)</f>
        <v>0</v>
      </c>
      <c r="K208" s="192" t="s">
        <v>174</v>
      </c>
      <c r="L208" s="38"/>
      <c r="M208" s="197" t="s">
        <v>1</v>
      </c>
      <c r="N208" s="198" t="s">
        <v>38</v>
      </c>
      <c r="O208" s="70"/>
      <c r="P208" s="199">
        <f>O208*H208</f>
        <v>0</v>
      </c>
      <c r="Q208" s="199">
        <v>0.129519</v>
      </c>
      <c r="R208" s="199">
        <f>Q208*H208</f>
        <v>1.0102481999999999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175</v>
      </c>
      <c r="AT208" s="201" t="s">
        <v>170</v>
      </c>
      <c r="AU208" s="201" t="s">
        <v>82</v>
      </c>
      <c r="AY208" s="16" t="s">
        <v>168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80</v>
      </c>
      <c r="BK208" s="202">
        <f>ROUND(I208*H208,2)</f>
        <v>0</v>
      </c>
      <c r="BL208" s="16" t="s">
        <v>175</v>
      </c>
      <c r="BM208" s="201" t="s">
        <v>724</v>
      </c>
    </row>
    <row r="209" spans="1:65" s="2" customFormat="1" ht="19.5">
      <c r="A209" s="33"/>
      <c r="B209" s="34"/>
      <c r="C209" s="35"/>
      <c r="D209" s="205" t="s">
        <v>241</v>
      </c>
      <c r="E209" s="35"/>
      <c r="F209" s="236" t="s">
        <v>725</v>
      </c>
      <c r="G209" s="35"/>
      <c r="H209" s="35"/>
      <c r="I209" s="237"/>
      <c r="J209" s="35"/>
      <c r="K209" s="35"/>
      <c r="L209" s="38"/>
      <c r="M209" s="238"/>
      <c r="N209" s="239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241</v>
      </c>
      <c r="AU209" s="16" t="s">
        <v>82</v>
      </c>
    </row>
    <row r="210" spans="1:65" s="13" customFormat="1" ht="11.25">
      <c r="B210" s="203"/>
      <c r="C210" s="204"/>
      <c r="D210" s="205" t="s">
        <v>185</v>
      </c>
      <c r="E210" s="206" t="s">
        <v>1</v>
      </c>
      <c r="F210" s="207" t="s">
        <v>726</v>
      </c>
      <c r="G210" s="204"/>
      <c r="H210" s="208">
        <v>7.8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185</v>
      </c>
      <c r="AU210" s="214" t="s">
        <v>82</v>
      </c>
      <c r="AV210" s="13" t="s">
        <v>82</v>
      </c>
      <c r="AW210" s="13" t="s">
        <v>30</v>
      </c>
      <c r="AX210" s="13" t="s">
        <v>80</v>
      </c>
      <c r="AY210" s="214" t="s">
        <v>168</v>
      </c>
    </row>
    <row r="211" spans="1:65" s="2" customFormat="1" ht="24.2" customHeight="1">
      <c r="A211" s="33"/>
      <c r="B211" s="34"/>
      <c r="C211" s="190" t="s">
        <v>332</v>
      </c>
      <c r="D211" s="190" t="s">
        <v>170</v>
      </c>
      <c r="E211" s="191" t="s">
        <v>283</v>
      </c>
      <c r="F211" s="192" t="s">
        <v>284</v>
      </c>
      <c r="G211" s="193" t="s">
        <v>183</v>
      </c>
      <c r="H211" s="194">
        <v>7.8</v>
      </c>
      <c r="I211" s="195"/>
      <c r="J211" s="196">
        <f>ROUND(I211*H211,2)</f>
        <v>0</v>
      </c>
      <c r="K211" s="192" t="s">
        <v>174</v>
      </c>
      <c r="L211" s="38"/>
      <c r="M211" s="197" t="s">
        <v>1</v>
      </c>
      <c r="N211" s="198" t="s">
        <v>38</v>
      </c>
      <c r="O211" s="70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175</v>
      </c>
      <c r="AT211" s="201" t="s">
        <v>170</v>
      </c>
      <c r="AU211" s="201" t="s">
        <v>82</v>
      </c>
      <c r="AY211" s="16" t="s">
        <v>168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80</v>
      </c>
      <c r="BK211" s="202">
        <f>ROUND(I211*H211,2)</f>
        <v>0</v>
      </c>
      <c r="BL211" s="16" t="s">
        <v>175</v>
      </c>
      <c r="BM211" s="201" t="s">
        <v>727</v>
      </c>
    </row>
    <row r="212" spans="1:65" s="2" customFormat="1" ht="24.2" customHeight="1">
      <c r="A212" s="33"/>
      <c r="B212" s="34"/>
      <c r="C212" s="190" t="s">
        <v>338</v>
      </c>
      <c r="D212" s="190" t="s">
        <v>170</v>
      </c>
      <c r="E212" s="191" t="s">
        <v>588</v>
      </c>
      <c r="F212" s="192" t="s">
        <v>589</v>
      </c>
      <c r="G212" s="193" t="s">
        <v>183</v>
      </c>
      <c r="H212" s="194">
        <v>65.62</v>
      </c>
      <c r="I212" s="195"/>
      <c r="J212" s="196">
        <f>ROUND(I212*H212,2)</f>
        <v>0</v>
      </c>
      <c r="K212" s="192" t="s">
        <v>174</v>
      </c>
      <c r="L212" s="38"/>
      <c r="M212" s="197" t="s">
        <v>1</v>
      </c>
      <c r="N212" s="198" t="s">
        <v>38</v>
      </c>
      <c r="O212" s="70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175</v>
      </c>
      <c r="AT212" s="201" t="s">
        <v>170</v>
      </c>
      <c r="AU212" s="201" t="s">
        <v>82</v>
      </c>
      <c r="AY212" s="16" t="s">
        <v>168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80</v>
      </c>
      <c r="BK212" s="202">
        <f>ROUND(I212*H212,2)</f>
        <v>0</v>
      </c>
      <c r="BL212" s="16" t="s">
        <v>175</v>
      </c>
      <c r="BM212" s="201" t="s">
        <v>728</v>
      </c>
    </row>
    <row r="213" spans="1:65" s="2" customFormat="1" ht="19.5">
      <c r="A213" s="33"/>
      <c r="B213" s="34"/>
      <c r="C213" s="35"/>
      <c r="D213" s="205" t="s">
        <v>241</v>
      </c>
      <c r="E213" s="35"/>
      <c r="F213" s="236" t="s">
        <v>729</v>
      </c>
      <c r="G213" s="35"/>
      <c r="H213" s="35"/>
      <c r="I213" s="237"/>
      <c r="J213" s="35"/>
      <c r="K213" s="35"/>
      <c r="L213" s="38"/>
      <c r="M213" s="238"/>
      <c r="N213" s="239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241</v>
      </c>
      <c r="AU213" s="16" t="s">
        <v>82</v>
      </c>
    </row>
    <row r="214" spans="1:65" s="13" customFormat="1" ht="11.25">
      <c r="B214" s="203"/>
      <c r="C214" s="204"/>
      <c r="D214" s="205" t="s">
        <v>185</v>
      </c>
      <c r="E214" s="206" t="s">
        <v>1</v>
      </c>
      <c r="F214" s="207" t="s">
        <v>730</v>
      </c>
      <c r="G214" s="204"/>
      <c r="H214" s="208">
        <v>65.62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185</v>
      </c>
      <c r="AU214" s="214" t="s">
        <v>82</v>
      </c>
      <c r="AV214" s="13" t="s">
        <v>82</v>
      </c>
      <c r="AW214" s="13" t="s">
        <v>30</v>
      </c>
      <c r="AX214" s="13" t="s">
        <v>80</v>
      </c>
      <c r="AY214" s="214" t="s">
        <v>168</v>
      </c>
    </row>
    <row r="215" spans="1:65" s="12" customFormat="1" ht="22.9" customHeight="1">
      <c r="B215" s="174"/>
      <c r="C215" s="175"/>
      <c r="D215" s="176" t="s">
        <v>72</v>
      </c>
      <c r="E215" s="188" t="s">
        <v>211</v>
      </c>
      <c r="F215" s="188" t="s">
        <v>317</v>
      </c>
      <c r="G215" s="175"/>
      <c r="H215" s="175"/>
      <c r="I215" s="178"/>
      <c r="J215" s="189">
        <f>BK215</f>
        <v>0</v>
      </c>
      <c r="K215" s="175"/>
      <c r="L215" s="180"/>
      <c r="M215" s="181"/>
      <c r="N215" s="182"/>
      <c r="O215" s="182"/>
      <c r="P215" s="183">
        <f>SUM(P216:P278)</f>
        <v>0</v>
      </c>
      <c r="Q215" s="182"/>
      <c r="R215" s="183">
        <f>SUM(R216:R278)</f>
        <v>107.96049617599999</v>
      </c>
      <c r="S215" s="182"/>
      <c r="T215" s="184">
        <f>SUM(T216:T278)</f>
        <v>178.30099859999999</v>
      </c>
      <c r="AR215" s="185" t="s">
        <v>80</v>
      </c>
      <c r="AT215" s="186" t="s">
        <v>72</v>
      </c>
      <c r="AU215" s="186" t="s">
        <v>80</v>
      </c>
      <c r="AY215" s="185" t="s">
        <v>168</v>
      </c>
      <c r="BK215" s="187">
        <f>SUM(BK216:BK278)</f>
        <v>0</v>
      </c>
    </row>
    <row r="216" spans="1:65" s="2" customFormat="1" ht="14.45" customHeight="1">
      <c r="A216" s="33"/>
      <c r="B216" s="34"/>
      <c r="C216" s="226" t="s">
        <v>344</v>
      </c>
      <c r="D216" s="226" t="s">
        <v>224</v>
      </c>
      <c r="E216" s="227" t="s">
        <v>412</v>
      </c>
      <c r="F216" s="228" t="s">
        <v>413</v>
      </c>
      <c r="G216" s="229" t="s">
        <v>227</v>
      </c>
      <c r="H216" s="230">
        <v>1.9550000000000001</v>
      </c>
      <c r="I216" s="231"/>
      <c r="J216" s="232">
        <f>ROUND(I216*H216,2)</f>
        <v>0</v>
      </c>
      <c r="K216" s="228" t="s">
        <v>174</v>
      </c>
      <c r="L216" s="233"/>
      <c r="M216" s="234" t="s">
        <v>1</v>
      </c>
      <c r="N216" s="235" t="s">
        <v>38</v>
      </c>
      <c r="O216" s="70"/>
      <c r="P216" s="199">
        <f>O216*H216</f>
        <v>0</v>
      </c>
      <c r="Q216" s="199">
        <v>1</v>
      </c>
      <c r="R216" s="199">
        <f>Q216*H216</f>
        <v>1.9550000000000001</v>
      </c>
      <c r="S216" s="199">
        <v>0</v>
      </c>
      <c r="T216" s="20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207</v>
      </c>
      <c r="AT216" s="201" t="s">
        <v>224</v>
      </c>
      <c r="AU216" s="201" t="s">
        <v>82</v>
      </c>
      <c r="AY216" s="16" t="s">
        <v>168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80</v>
      </c>
      <c r="BK216" s="202">
        <f>ROUND(I216*H216,2)</f>
        <v>0</v>
      </c>
      <c r="BL216" s="16" t="s">
        <v>175</v>
      </c>
      <c r="BM216" s="201" t="s">
        <v>731</v>
      </c>
    </row>
    <row r="217" spans="1:65" s="2" customFormat="1" ht="19.5">
      <c r="A217" s="33"/>
      <c r="B217" s="34"/>
      <c r="C217" s="35"/>
      <c r="D217" s="205" t="s">
        <v>241</v>
      </c>
      <c r="E217" s="35"/>
      <c r="F217" s="236" t="s">
        <v>415</v>
      </c>
      <c r="G217" s="35"/>
      <c r="H217" s="35"/>
      <c r="I217" s="237"/>
      <c r="J217" s="35"/>
      <c r="K217" s="35"/>
      <c r="L217" s="38"/>
      <c r="M217" s="238"/>
      <c r="N217" s="239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241</v>
      </c>
      <c r="AU217" s="16" t="s">
        <v>82</v>
      </c>
    </row>
    <row r="218" spans="1:65" s="13" customFormat="1" ht="11.25">
      <c r="B218" s="203"/>
      <c r="C218" s="204"/>
      <c r="D218" s="205" t="s">
        <v>185</v>
      </c>
      <c r="E218" s="206" t="s">
        <v>1</v>
      </c>
      <c r="F218" s="207" t="s">
        <v>416</v>
      </c>
      <c r="G218" s="204"/>
      <c r="H218" s="208">
        <v>1.9550000000000001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185</v>
      </c>
      <c r="AU218" s="214" t="s">
        <v>82</v>
      </c>
      <c r="AV218" s="13" t="s">
        <v>82</v>
      </c>
      <c r="AW218" s="13" t="s">
        <v>30</v>
      </c>
      <c r="AX218" s="13" t="s">
        <v>80</v>
      </c>
      <c r="AY218" s="214" t="s">
        <v>168</v>
      </c>
    </row>
    <row r="219" spans="1:65" s="2" customFormat="1" ht="24.2" customHeight="1">
      <c r="A219" s="33"/>
      <c r="B219" s="34"/>
      <c r="C219" s="190" t="s">
        <v>350</v>
      </c>
      <c r="D219" s="190" t="s">
        <v>170</v>
      </c>
      <c r="E219" s="191" t="s">
        <v>345</v>
      </c>
      <c r="F219" s="192" t="s">
        <v>346</v>
      </c>
      <c r="G219" s="193" t="s">
        <v>173</v>
      </c>
      <c r="H219" s="194">
        <v>0.9</v>
      </c>
      <c r="I219" s="195"/>
      <c r="J219" s="196">
        <f>ROUND(I219*H219,2)</f>
        <v>0</v>
      </c>
      <c r="K219" s="192" t="s">
        <v>174</v>
      </c>
      <c r="L219" s="38"/>
      <c r="M219" s="197" t="s">
        <v>1</v>
      </c>
      <c r="N219" s="198" t="s">
        <v>38</v>
      </c>
      <c r="O219" s="70"/>
      <c r="P219" s="199">
        <f>O219*H219</f>
        <v>0</v>
      </c>
      <c r="Q219" s="199">
        <v>1.45328E-2</v>
      </c>
      <c r="R219" s="199">
        <f>Q219*H219</f>
        <v>1.3079520000000001E-2</v>
      </c>
      <c r="S219" s="199">
        <v>0</v>
      </c>
      <c r="T219" s="20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1" t="s">
        <v>175</v>
      </c>
      <c r="AT219" s="201" t="s">
        <v>170</v>
      </c>
      <c r="AU219" s="201" t="s">
        <v>82</v>
      </c>
      <c r="AY219" s="16" t="s">
        <v>168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6" t="s">
        <v>80</v>
      </c>
      <c r="BK219" s="202">
        <f>ROUND(I219*H219,2)</f>
        <v>0</v>
      </c>
      <c r="BL219" s="16" t="s">
        <v>175</v>
      </c>
      <c r="BM219" s="201" t="s">
        <v>732</v>
      </c>
    </row>
    <row r="220" spans="1:65" s="2" customFormat="1" ht="19.5">
      <c r="A220" s="33"/>
      <c r="B220" s="34"/>
      <c r="C220" s="35"/>
      <c r="D220" s="205" t="s">
        <v>241</v>
      </c>
      <c r="E220" s="35"/>
      <c r="F220" s="236" t="s">
        <v>348</v>
      </c>
      <c r="G220" s="35"/>
      <c r="H220" s="35"/>
      <c r="I220" s="237"/>
      <c r="J220" s="35"/>
      <c r="K220" s="35"/>
      <c r="L220" s="38"/>
      <c r="M220" s="238"/>
      <c r="N220" s="239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241</v>
      </c>
      <c r="AU220" s="16" t="s">
        <v>82</v>
      </c>
    </row>
    <row r="221" spans="1:65" s="13" customFormat="1" ht="11.25">
      <c r="B221" s="203"/>
      <c r="C221" s="204"/>
      <c r="D221" s="205" t="s">
        <v>185</v>
      </c>
      <c r="E221" s="206" t="s">
        <v>1</v>
      </c>
      <c r="F221" s="207" t="s">
        <v>349</v>
      </c>
      <c r="G221" s="204"/>
      <c r="H221" s="208">
        <v>0.9</v>
      </c>
      <c r="I221" s="209"/>
      <c r="J221" s="204"/>
      <c r="K221" s="204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185</v>
      </c>
      <c r="AU221" s="214" t="s">
        <v>82</v>
      </c>
      <c r="AV221" s="13" t="s">
        <v>82</v>
      </c>
      <c r="AW221" s="13" t="s">
        <v>30</v>
      </c>
      <c r="AX221" s="13" t="s">
        <v>80</v>
      </c>
      <c r="AY221" s="214" t="s">
        <v>168</v>
      </c>
    </row>
    <row r="222" spans="1:65" s="2" customFormat="1" ht="24.2" customHeight="1">
      <c r="A222" s="33"/>
      <c r="B222" s="34"/>
      <c r="C222" s="190" t="s">
        <v>355</v>
      </c>
      <c r="D222" s="190" t="s">
        <v>170</v>
      </c>
      <c r="E222" s="191" t="s">
        <v>351</v>
      </c>
      <c r="F222" s="192" t="s">
        <v>352</v>
      </c>
      <c r="G222" s="193" t="s">
        <v>173</v>
      </c>
      <c r="H222" s="194">
        <v>2.7</v>
      </c>
      <c r="I222" s="195"/>
      <c r="J222" s="196">
        <f>ROUND(I222*H222,2)</f>
        <v>0</v>
      </c>
      <c r="K222" s="192" t="s">
        <v>174</v>
      </c>
      <c r="L222" s="38"/>
      <c r="M222" s="197" t="s">
        <v>1</v>
      </c>
      <c r="N222" s="198" t="s">
        <v>38</v>
      </c>
      <c r="O222" s="70"/>
      <c r="P222" s="199">
        <f>O222*H222</f>
        <v>0</v>
      </c>
      <c r="Q222" s="199">
        <v>1.5138E-2</v>
      </c>
      <c r="R222" s="199">
        <f>Q222*H222</f>
        <v>4.0872600000000002E-2</v>
      </c>
      <c r="S222" s="199">
        <v>0</v>
      </c>
      <c r="T222" s="20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1" t="s">
        <v>175</v>
      </c>
      <c r="AT222" s="201" t="s">
        <v>170</v>
      </c>
      <c r="AU222" s="201" t="s">
        <v>82</v>
      </c>
      <c r="AY222" s="16" t="s">
        <v>168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6" t="s">
        <v>80</v>
      </c>
      <c r="BK222" s="202">
        <f>ROUND(I222*H222,2)</f>
        <v>0</v>
      </c>
      <c r="BL222" s="16" t="s">
        <v>175</v>
      </c>
      <c r="BM222" s="201" t="s">
        <v>733</v>
      </c>
    </row>
    <row r="223" spans="1:65" s="13" customFormat="1" ht="11.25">
      <c r="B223" s="203"/>
      <c r="C223" s="204"/>
      <c r="D223" s="205" t="s">
        <v>185</v>
      </c>
      <c r="E223" s="206" t="s">
        <v>1</v>
      </c>
      <c r="F223" s="207" t="s">
        <v>354</v>
      </c>
      <c r="G223" s="204"/>
      <c r="H223" s="208">
        <v>2.7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185</v>
      </c>
      <c r="AU223" s="214" t="s">
        <v>82</v>
      </c>
      <c r="AV223" s="13" t="s">
        <v>82</v>
      </c>
      <c r="AW223" s="13" t="s">
        <v>30</v>
      </c>
      <c r="AX223" s="13" t="s">
        <v>80</v>
      </c>
      <c r="AY223" s="214" t="s">
        <v>168</v>
      </c>
    </row>
    <row r="224" spans="1:65" s="2" customFormat="1" ht="14.45" customHeight="1">
      <c r="A224" s="33"/>
      <c r="B224" s="34"/>
      <c r="C224" s="190" t="s">
        <v>360</v>
      </c>
      <c r="D224" s="190" t="s">
        <v>170</v>
      </c>
      <c r="E224" s="191" t="s">
        <v>319</v>
      </c>
      <c r="F224" s="192" t="s">
        <v>320</v>
      </c>
      <c r="G224" s="193" t="s">
        <v>239</v>
      </c>
      <c r="H224" s="194">
        <v>16</v>
      </c>
      <c r="I224" s="195"/>
      <c r="J224" s="196">
        <f>ROUND(I224*H224,2)</f>
        <v>0</v>
      </c>
      <c r="K224" s="192" t="s">
        <v>174</v>
      </c>
      <c r="L224" s="38"/>
      <c r="M224" s="197" t="s">
        <v>1</v>
      </c>
      <c r="N224" s="198" t="s">
        <v>38</v>
      </c>
      <c r="O224" s="70"/>
      <c r="P224" s="199">
        <f>O224*H224</f>
        <v>0</v>
      </c>
      <c r="Q224" s="199">
        <v>1.17E-3</v>
      </c>
      <c r="R224" s="199">
        <f>Q224*H224</f>
        <v>1.8720000000000001E-2</v>
      </c>
      <c r="S224" s="199">
        <v>0</v>
      </c>
      <c r="T224" s="20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1" t="s">
        <v>175</v>
      </c>
      <c r="AT224" s="201" t="s">
        <v>170</v>
      </c>
      <c r="AU224" s="201" t="s">
        <v>82</v>
      </c>
      <c r="AY224" s="16" t="s">
        <v>168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6" t="s">
        <v>80</v>
      </c>
      <c r="BK224" s="202">
        <f>ROUND(I224*H224,2)</f>
        <v>0</v>
      </c>
      <c r="BL224" s="16" t="s">
        <v>175</v>
      </c>
      <c r="BM224" s="201" t="s">
        <v>734</v>
      </c>
    </row>
    <row r="225" spans="1:65" s="13" customFormat="1" ht="11.25">
      <c r="B225" s="203"/>
      <c r="C225" s="204"/>
      <c r="D225" s="205" t="s">
        <v>185</v>
      </c>
      <c r="E225" s="206" t="s">
        <v>1</v>
      </c>
      <c r="F225" s="207" t="s">
        <v>322</v>
      </c>
      <c r="G225" s="204"/>
      <c r="H225" s="208">
        <v>16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185</v>
      </c>
      <c r="AU225" s="214" t="s">
        <v>82</v>
      </c>
      <c r="AV225" s="13" t="s">
        <v>82</v>
      </c>
      <c r="AW225" s="13" t="s">
        <v>30</v>
      </c>
      <c r="AX225" s="13" t="s">
        <v>80</v>
      </c>
      <c r="AY225" s="214" t="s">
        <v>168</v>
      </c>
    </row>
    <row r="226" spans="1:65" s="2" customFormat="1" ht="14.45" customHeight="1">
      <c r="A226" s="33"/>
      <c r="B226" s="34"/>
      <c r="C226" s="190" t="s">
        <v>365</v>
      </c>
      <c r="D226" s="190" t="s">
        <v>170</v>
      </c>
      <c r="E226" s="191" t="s">
        <v>324</v>
      </c>
      <c r="F226" s="192" t="s">
        <v>325</v>
      </c>
      <c r="G226" s="193" t="s">
        <v>239</v>
      </c>
      <c r="H226" s="194">
        <v>16</v>
      </c>
      <c r="I226" s="195"/>
      <c r="J226" s="196">
        <f>ROUND(I226*H226,2)</f>
        <v>0</v>
      </c>
      <c r="K226" s="192" t="s">
        <v>174</v>
      </c>
      <c r="L226" s="38"/>
      <c r="M226" s="197" t="s">
        <v>1</v>
      </c>
      <c r="N226" s="198" t="s">
        <v>38</v>
      </c>
      <c r="O226" s="70"/>
      <c r="P226" s="199">
        <f>O226*H226</f>
        <v>0</v>
      </c>
      <c r="Q226" s="199">
        <v>5.8049999999999996E-4</v>
      </c>
      <c r="R226" s="199">
        <f>Q226*H226</f>
        <v>9.2879999999999994E-3</v>
      </c>
      <c r="S226" s="199">
        <v>0</v>
      </c>
      <c r="T226" s="20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1" t="s">
        <v>175</v>
      </c>
      <c r="AT226" s="201" t="s">
        <v>170</v>
      </c>
      <c r="AU226" s="201" t="s">
        <v>82</v>
      </c>
      <c r="AY226" s="16" t="s">
        <v>168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6" t="s">
        <v>80</v>
      </c>
      <c r="BK226" s="202">
        <f>ROUND(I226*H226,2)</f>
        <v>0</v>
      </c>
      <c r="BL226" s="16" t="s">
        <v>175</v>
      </c>
      <c r="BM226" s="201" t="s">
        <v>735</v>
      </c>
    </row>
    <row r="227" spans="1:65" s="2" customFormat="1" ht="24.2" customHeight="1">
      <c r="A227" s="33"/>
      <c r="B227" s="34"/>
      <c r="C227" s="226" t="s">
        <v>369</v>
      </c>
      <c r="D227" s="226" t="s">
        <v>224</v>
      </c>
      <c r="E227" s="227" t="s">
        <v>328</v>
      </c>
      <c r="F227" s="228" t="s">
        <v>329</v>
      </c>
      <c r="G227" s="229" t="s">
        <v>227</v>
      </c>
      <c r="H227" s="230">
        <v>0.21199999999999999</v>
      </c>
      <c r="I227" s="231"/>
      <c r="J227" s="232">
        <f>ROUND(I227*H227,2)</f>
        <v>0</v>
      </c>
      <c r="K227" s="228" t="s">
        <v>174</v>
      </c>
      <c r="L227" s="233"/>
      <c r="M227" s="234" t="s">
        <v>1</v>
      </c>
      <c r="N227" s="235" t="s">
        <v>38</v>
      </c>
      <c r="O227" s="70"/>
      <c r="P227" s="199">
        <f>O227*H227</f>
        <v>0</v>
      </c>
      <c r="Q227" s="199">
        <v>1</v>
      </c>
      <c r="R227" s="199">
        <f>Q227*H227</f>
        <v>0.21199999999999999</v>
      </c>
      <c r="S227" s="199">
        <v>0</v>
      </c>
      <c r="T227" s="20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1" t="s">
        <v>207</v>
      </c>
      <c r="AT227" s="201" t="s">
        <v>224</v>
      </c>
      <c r="AU227" s="201" t="s">
        <v>82</v>
      </c>
      <c r="AY227" s="16" t="s">
        <v>168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6" t="s">
        <v>80</v>
      </c>
      <c r="BK227" s="202">
        <f>ROUND(I227*H227,2)</f>
        <v>0</v>
      </c>
      <c r="BL227" s="16" t="s">
        <v>175</v>
      </c>
      <c r="BM227" s="201" t="s">
        <v>736</v>
      </c>
    </row>
    <row r="228" spans="1:65" s="13" customFormat="1" ht="11.25">
      <c r="B228" s="203"/>
      <c r="C228" s="204"/>
      <c r="D228" s="205" t="s">
        <v>185</v>
      </c>
      <c r="E228" s="206" t="s">
        <v>1</v>
      </c>
      <c r="F228" s="207" t="s">
        <v>331</v>
      </c>
      <c r="G228" s="204"/>
      <c r="H228" s="208">
        <v>0.21199999999999999</v>
      </c>
      <c r="I228" s="209"/>
      <c r="J228" s="204"/>
      <c r="K228" s="204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185</v>
      </c>
      <c r="AU228" s="214" t="s">
        <v>82</v>
      </c>
      <c r="AV228" s="13" t="s">
        <v>82</v>
      </c>
      <c r="AW228" s="13" t="s">
        <v>30</v>
      </c>
      <c r="AX228" s="13" t="s">
        <v>80</v>
      </c>
      <c r="AY228" s="214" t="s">
        <v>168</v>
      </c>
    </row>
    <row r="229" spans="1:65" s="2" customFormat="1" ht="24.2" customHeight="1">
      <c r="A229" s="33"/>
      <c r="B229" s="34"/>
      <c r="C229" s="226" t="s">
        <v>381</v>
      </c>
      <c r="D229" s="226" t="s">
        <v>224</v>
      </c>
      <c r="E229" s="227" t="s">
        <v>333</v>
      </c>
      <c r="F229" s="228" t="s">
        <v>334</v>
      </c>
      <c r="G229" s="229" t="s">
        <v>227</v>
      </c>
      <c r="H229" s="230">
        <v>0.35499999999999998</v>
      </c>
      <c r="I229" s="231"/>
      <c r="J229" s="232">
        <f>ROUND(I229*H229,2)</f>
        <v>0</v>
      </c>
      <c r="K229" s="228" t="s">
        <v>174</v>
      </c>
      <c r="L229" s="233"/>
      <c r="M229" s="234" t="s">
        <v>1</v>
      </c>
      <c r="N229" s="235" t="s">
        <v>38</v>
      </c>
      <c r="O229" s="70"/>
      <c r="P229" s="199">
        <f>O229*H229</f>
        <v>0</v>
      </c>
      <c r="Q229" s="199">
        <v>1</v>
      </c>
      <c r="R229" s="199">
        <f>Q229*H229</f>
        <v>0.35499999999999998</v>
      </c>
      <c r="S229" s="199">
        <v>0</v>
      </c>
      <c r="T229" s="20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1" t="s">
        <v>207</v>
      </c>
      <c r="AT229" s="201" t="s">
        <v>224</v>
      </c>
      <c r="AU229" s="201" t="s">
        <v>82</v>
      </c>
      <c r="AY229" s="16" t="s">
        <v>168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6" t="s">
        <v>80</v>
      </c>
      <c r="BK229" s="202">
        <f>ROUND(I229*H229,2)</f>
        <v>0</v>
      </c>
      <c r="BL229" s="16" t="s">
        <v>175</v>
      </c>
      <c r="BM229" s="201" t="s">
        <v>737</v>
      </c>
    </row>
    <row r="230" spans="1:65" s="2" customFormat="1" ht="19.5">
      <c r="A230" s="33"/>
      <c r="B230" s="34"/>
      <c r="C230" s="35"/>
      <c r="D230" s="205" t="s">
        <v>241</v>
      </c>
      <c r="E230" s="35"/>
      <c r="F230" s="236" t="s">
        <v>336</v>
      </c>
      <c r="G230" s="35"/>
      <c r="H230" s="35"/>
      <c r="I230" s="237"/>
      <c r="J230" s="35"/>
      <c r="K230" s="35"/>
      <c r="L230" s="38"/>
      <c r="M230" s="238"/>
      <c r="N230" s="239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241</v>
      </c>
      <c r="AU230" s="16" t="s">
        <v>82</v>
      </c>
    </row>
    <row r="231" spans="1:65" s="13" customFormat="1" ht="11.25">
      <c r="B231" s="203"/>
      <c r="C231" s="204"/>
      <c r="D231" s="205" t="s">
        <v>185</v>
      </c>
      <c r="E231" s="206" t="s">
        <v>1</v>
      </c>
      <c r="F231" s="207" t="s">
        <v>337</v>
      </c>
      <c r="G231" s="204"/>
      <c r="H231" s="208">
        <v>0.35499999999999998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185</v>
      </c>
      <c r="AU231" s="214" t="s">
        <v>82</v>
      </c>
      <c r="AV231" s="13" t="s">
        <v>82</v>
      </c>
      <c r="AW231" s="13" t="s">
        <v>30</v>
      </c>
      <c r="AX231" s="13" t="s">
        <v>80</v>
      </c>
      <c r="AY231" s="214" t="s">
        <v>168</v>
      </c>
    </row>
    <row r="232" spans="1:65" s="2" customFormat="1" ht="14.45" customHeight="1">
      <c r="A232" s="33"/>
      <c r="B232" s="34"/>
      <c r="C232" s="226" t="s">
        <v>388</v>
      </c>
      <c r="D232" s="226" t="s">
        <v>224</v>
      </c>
      <c r="E232" s="227" t="s">
        <v>339</v>
      </c>
      <c r="F232" s="228" t="s">
        <v>340</v>
      </c>
      <c r="G232" s="229" t="s">
        <v>227</v>
      </c>
      <c r="H232" s="230">
        <v>0.06</v>
      </c>
      <c r="I232" s="231"/>
      <c r="J232" s="232">
        <f>ROUND(I232*H232,2)</f>
        <v>0</v>
      </c>
      <c r="K232" s="228" t="s">
        <v>174</v>
      </c>
      <c r="L232" s="233"/>
      <c r="M232" s="234" t="s">
        <v>1</v>
      </c>
      <c r="N232" s="235" t="s">
        <v>38</v>
      </c>
      <c r="O232" s="70"/>
      <c r="P232" s="199">
        <f>O232*H232</f>
        <v>0</v>
      </c>
      <c r="Q232" s="199">
        <v>1</v>
      </c>
      <c r="R232" s="199">
        <f>Q232*H232</f>
        <v>0.06</v>
      </c>
      <c r="S232" s="199">
        <v>0</v>
      </c>
      <c r="T232" s="20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1" t="s">
        <v>207</v>
      </c>
      <c r="AT232" s="201" t="s">
        <v>224</v>
      </c>
      <c r="AU232" s="201" t="s">
        <v>82</v>
      </c>
      <c r="AY232" s="16" t="s">
        <v>168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6" t="s">
        <v>80</v>
      </c>
      <c r="BK232" s="202">
        <f>ROUND(I232*H232,2)</f>
        <v>0</v>
      </c>
      <c r="BL232" s="16" t="s">
        <v>175</v>
      </c>
      <c r="BM232" s="201" t="s">
        <v>738</v>
      </c>
    </row>
    <row r="233" spans="1:65" s="2" customFormat="1" ht="19.5">
      <c r="A233" s="33"/>
      <c r="B233" s="34"/>
      <c r="C233" s="35"/>
      <c r="D233" s="205" t="s">
        <v>241</v>
      </c>
      <c r="E233" s="35"/>
      <c r="F233" s="236" t="s">
        <v>342</v>
      </c>
      <c r="G233" s="35"/>
      <c r="H233" s="35"/>
      <c r="I233" s="237"/>
      <c r="J233" s="35"/>
      <c r="K233" s="35"/>
      <c r="L233" s="38"/>
      <c r="M233" s="238"/>
      <c r="N233" s="239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241</v>
      </c>
      <c r="AU233" s="16" t="s">
        <v>82</v>
      </c>
    </row>
    <row r="234" spans="1:65" s="13" customFormat="1" ht="11.25">
      <c r="B234" s="203"/>
      <c r="C234" s="204"/>
      <c r="D234" s="205" t="s">
        <v>185</v>
      </c>
      <c r="E234" s="206" t="s">
        <v>1</v>
      </c>
      <c r="F234" s="207" t="s">
        <v>343</v>
      </c>
      <c r="G234" s="204"/>
      <c r="H234" s="208">
        <v>0.06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185</v>
      </c>
      <c r="AU234" s="214" t="s">
        <v>82</v>
      </c>
      <c r="AV234" s="13" t="s">
        <v>82</v>
      </c>
      <c r="AW234" s="13" t="s">
        <v>30</v>
      </c>
      <c r="AX234" s="13" t="s">
        <v>80</v>
      </c>
      <c r="AY234" s="214" t="s">
        <v>168</v>
      </c>
    </row>
    <row r="235" spans="1:65" s="2" customFormat="1" ht="24.2" customHeight="1">
      <c r="A235" s="33"/>
      <c r="B235" s="34"/>
      <c r="C235" s="190" t="s">
        <v>392</v>
      </c>
      <c r="D235" s="190" t="s">
        <v>170</v>
      </c>
      <c r="E235" s="191" t="s">
        <v>356</v>
      </c>
      <c r="F235" s="192" t="s">
        <v>357</v>
      </c>
      <c r="G235" s="193" t="s">
        <v>173</v>
      </c>
      <c r="H235" s="194">
        <v>1063</v>
      </c>
      <c r="I235" s="195"/>
      <c r="J235" s="196">
        <f>ROUND(I235*H235,2)</f>
        <v>0</v>
      </c>
      <c r="K235" s="192" t="s">
        <v>174</v>
      </c>
      <c r="L235" s="38"/>
      <c r="M235" s="197" t="s">
        <v>1</v>
      </c>
      <c r="N235" s="198" t="s">
        <v>38</v>
      </c>
      <c r="O235" s="70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1" t="s">
        <v>175</v>
      </c>
      <c r="AT235" s="201" t="s">
        <v>170</v>
      </c>
      <c r="AU235" s="201" t="s">
        <v>82</v>
      </c>
      <c r="AY235" s="16" t="s">
        <v>168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6" t="s">
        <v>80</v>
      </c>
      <c r="BK235" s="202">
        <f>ROUND(I235*H235,2)</f>
        <v>0</v>
      </c>
      <c r="BL235" s="16" t="s">
        <v>175</v>
      </c>
      <c r="BM235" s="201" t="s">
        <v>739</v>
      </c>
    </row>
    <row r="236" spans="1:65" s="13" customFormat="1" ht="11.25">
      <c r="B236" s="203"/>
      <c r="C236" s="204"/>
      <c r="D236" s="205" t="s">
        <v>185</v>
      </c>
      <c r="E236" s="206" t="s">
        <v>1</v>
      </c>
      <c r="F236" s="207" t="s">
        <v>740</v>
      </c>
      <c r="G236" s="204"/>
      <c r="H236" s="208">
        <v>1063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185</v>
      </c>
      <c r="AU236" s="214" t="s">
        <v>82</v>
      </c>
      <c r="AV236" s="13" t="s">
        <v>82</v>
      </c>
      <c r="AW236" s="13" t="s">
        <v>30</v>
      </c>
      <c r="AX236" s="13" t="s">
        <v>80</v>
      </c>
      <c r="AY236" s="214" t="s">
        <v>168</v>
      </c>
    </row>
    <row r="237" spans="1:65" s="2" customFormat="1" ht="24.2" customHeight="1">
      <c r="A237" s="33"/>
      <c r="B237" s="34"/>
      <c r="C237" s="190" t="s">
        <v>399</v>
      </c>
      <c r="D237" s="190" t="s">
        <v>170</v>
      </c>
      <c r="E237" s="191" t="s">
        <v>361</v>
      </c>
      <c r="F237" s="192" t="s">
        <v>362</v>
      </c>
      <c r="G237" s="193" t="s">
        <v>173</v>
      </c>
      <c r="H237" s="194">
        <v>63780</v>
      </c>
      <c r="I237" s="195"/>
      <c r="J237" s="196">
        <f>ROUND(I237*H237,2)</f>
        <v>0</v>
      </c>
      <c r="K237" s="192" t="s">
        <v>174</v>
      </c>
      <c r="L237" s="38"/>
      <c r="M237" s="197" t="s">
        <v>1</v>
      </c>
      <c r="N237" s="198" t="s">
        <v>38</v>
      </c>
      <c r="O237" s="70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1" t="s">
        <v>175</v>
      </c>
      <c r="AT237" s="201" t="s">
        <v>170</v>
      </c>
      <c r="AU237" s="201" t="s">
        <v>82</v>
      </c>
      <c r="AY237" s="16" t="s">
        <v>168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6" t="s">
        <v>80</v>
      </c>
      <c r="BK237" s="202">
        <f>ROUND(I237*H237,2)</f>
        <v>0</v>
      </c>
      <c r="BL237" s="16" t="s">
        <v>175</v>
      </c>
      <c r="BM237" s="201" t="s">
        <v>741</v>
      </c>
    </row>
    <row r="238" spans="1:65" s="13" customFormat="1" ht="11.25">
      <c r="B238" s="203"/>
      <c r="C238" s="204"/>
      <c r="D238" s="205" t="s">
        <v>185</v>
      </c>
      <c r="E238" s="206" t="s">
        <v>1</v>
      </c>
      <c r="F238" s="207" t="s">
        <v>742</v>
      </c>
      <c r="G238" s="204"/>
      <c r="H238" s="208">
        <v>63780</v>
      </c>
      <c r="I238" s="209"/>
      <c r="J238" s="204"/>
      <c r="K238" s="204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185</v>
      </c>
      <c r="AU238" s="214" t="s">
        <v>82</v>
      </c>
      <c r="AV238" s="13" t="s">
        <v>82</v>
      </c>
      <c r="AW238" s="13" t="s">
        <v>30</v>
      </c>
      <c r="AX238" s="13" t="s">
        <v>80</v>
      </c>
      <c r="AY238" s="214" t="s">
        <v>168</v>
      </c>
    </row>
    <row r="239" spans="1:65" s="2" customFormat="1" ht="24.2" customHeight="1">
      <c r="A239" s="33"/>
      <c r="B239" s="34"/>
      <c r="C239" s="190" t="s">
        <v>403</v>
      </c>
      <c r="D239" s="190" t="s">
        <v>170</v>
      </c>
      <c r="E239" s="191" t="s">
        <v>366</v>
      </c>
      <c r="F239" s="192" t="s">
        <v>367</v>
      </c>
      <c r="G239" s="193" t="s">
        <v>173</v>
      </c>
      <c r="H239" s="194">
        <v>1063</v>
      </c>
      <c r="I239" s="195"/>
      <c r="J239" s="196">
        <f>ROUND(I239*H239,2)</f>
        <v>0</v>
      </c>
      <c r="K239" s="192" t="s">
        <v>174</v>
      </c>
      <c r="L239" s="38"/>
      <c r="M239" s="197" t="s">
        <v>1</v>
      </c>
      <c r="N239" s="198" t="s">
        <v>38</v>
      </c>
      <c r="O239" s="70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1" t="s">
        <v>175</v>
      </c>
      <c r="AT239" s="201" t="s">
        <v>170</v>
      </c>
      <c r="AU239" s="201" t="s">
        <v>82</v>
      </c>
      <c r="AY239" s="16" t="s">
        <v>168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6" t="s">
        <v>80</v>
      </c>
      <c r="BK239" s="202">
        <f>ROUND(I239*H239,2)</f>
        <v>0</v>
      </c>
      <c r="BL239" s="16" t="s">
        <v>175</v>
      </c>
      <c r="BM239" s="201" t="s">
        <v>743</v>
      </c>
    </row>
    <row r="240" spans="1:65" s="2" customFormat="1" ht="24.2" customHeight="1">
      <c r="A240" s="33"/>
      <c r="B240" s="34"/>
      <c r="C240" s="190" t="s">
        <v>407</v>
      </c>
      <c r="D240" s="190" t="s">
        <v>170</v>
      </c>
      <c r="E240" s="191" t="s">
        <v>370</v>
      </c>
      <c r="F240" s="192" t="s">
        <v>371</v>
      </c>
      <c r="G240" s="193" t="s">
        <v>173</v>
      </c>
      <c r="H240" s="194">
        <v>1063.8040000000001</v>
      </c>
      <c r="I240" s="195"/>
      <c r="J240" s="196">
        <f>ROUND(I240*H240,2)</f>
        <v>0</v>
      </c>
      <c r="K240" s="192" t="s">
        <v>174</v>
      </c>
      <c r="L240" s="38"/>
      <c r="M240" s="197" t="s">
        <v>1</v>
      </c>
      <c r="N240" s="198" t="s">
        <v>38</v>
      </c>
      <c r="O240" s="70"/>
      <c r="P240" s="199">
        <f>O240*H240</f>
        <v>0</v>
      </c>
      <c r="Q240" s="199">
        <v>6.5000000000000002E-2</v>
      </c>
      <c r="R240" s="199">
        <f>Q240*H240</f>
        <v>69.147260000000003</v>
      </c>
      <c r="S240" s="199">
        <v>0.13</v>
      </c>
      <c r="T240" s="200">
        <f>S240*H240</f>
        <v>138.29452000000001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1" t="s">
        <v>175</v>
      </c>
      <c r="AT240" s="201" t="s">
        <v>170</v>
      </c>
      <c r="AU240" s="201" t="s">
        <v>82</v>
      </c>
      <c r="AY240" s="16" t="s">
        <v>168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80</v>
      </c>
      <c r="BK240" s="202">
        <f>ROUND(I240*H240,2)</f>
        <v>0</v>
      </c>
      <c r="BL240" s="16" t="s">
        <v>175</v>
      </c>
      <c r="BM240" s="201" t="s">
        <v>744</v>
      </c>
    </row>
    <row r="241" spans="1:65" s="13" customFormat="1" ht="11.25">
      <c r="B241" s="203"/>
      <c r="C241" s="204"/>
      <c r="D241" s="205" t="s">
        <v>185</v>
      </c>
      <c r="E241" s="206" t="s">
        <v>1</v>
      </c>
      <c r="F241" s="207" t="s">
        <v>745</v>
      </c>
      <c r="G241" s="204"/>
      <c r="H241" s="208">
        <v>133.13200000000001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185</v>
      </c>
      <c r="AU241" s="214" t="s">
        <v>82</v>
      </c>
      <c r="AV241" s="13" t="s">
        <v>82</v>
      </c>
      <c r="AW241" s="13" t="s">
        <v>30</v>
      </c>
      <c r="AX241" s="13" t="s">
        <v>73</v>
      </c>
      <c r="AY241" s="214" t="s">
        <v>168</v>
      </c>
    </row>
    <row r="242" spans="1:65" s="13" customFormat="1" ht="11.25">
      <c r="B242" s="203"/>
      <c r="C242" s="204"/>
      <c r="D242" s="205" t="s">
        <v>185</v>
      </c>
      <c r="E242" s="206" t="s">
        <v>1</v>
      </c>
      <c r="F242" s="207" t="s">
        <v>746</v>
      </c>
      <c r="G242" s="204"/>
      <c r="H242" s="208">
        <v>157.19200000000001</v>
      </c>
      <c r="I242" s="209"/>
      <c r="J242" s="204"/>
      <c r="K242" s="204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185</v>
      </c>
      <c r="AU242" s="214" t="s">
        <v>82</v>
      </c>
      <c r="AV242" s="13" t="s">
        <v>82</v>
      </c>
      <c r="AW242" s="13" t="s">
        <v>30</v>
      </c>
      <c r="AX242" s="13" t="s">
        <v>73</v>
      </c>
      <c r="AY242" s="214" t="s">
        <v>168</v>
      </c>
    </row>
    <row r="243" spans="1:65" s="13" customFormat="1" ht="11.25">
      <c r="B243" s="203"/>
      <c r="C243" s="204"/>
      <c r="D243" s="205" t="s">
        <v>185</v>
      </c>
      <c r="E243" s="206" t="s">
        <v>1</v>
      </c>
      <c r="F243" s="207" t="s">
        <v>747</v>
      </c>
      <c r="G243" s="204"/>
      <c r="H243" s="208">
        <v>561.4</v>
      </c>
      <c r="I243" s="209"/>
      <c r="J243" s="204"/>
      <c r="K243" s="204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185</v>
      </c>
      <c r="AU243" s="214" t="s">
        <v>82</v>
      </c>
      <c r="AV243" s="13" t="s">
        <v>82</v>
      </c>
      <c r="AW243" s="13" t="s">
        <v>30</v>
      </c>
      <c r="AX243" s="13" t="s">
        <v>73</v>
      </c>
      <c r="AY243" s="214" t="s">
        <v>168</v>
      </c>
    </row>
    <row r="244" spans="1:65" s="13" customFormat="1" ht="11.25">
      <c r="B244" s="203"/>
      <c r="C244" s="204"/>
      <c r="D244" s="205" t="s">
        <v>185</v>
      </c>
      <c r="E244" s="206" t="s">
        <v>1</v>
      </c>
      <c r="F244" s="207" t="s">
        <v>748</v>
      </c>
      <c r="G244" s="204"/>
      <c r="H244" s="208">
        <v>16.079999999999998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185</v>
      </c>
      <c r="AU244" s="214" t="s">
        <v>82</v>
      </c>
      <c r="AV244" s="13" t="s">
        <v>82</v>
      </c>
      <c r="AW244" s="13" t="s">
        <v>30</v>
      </c>
      <c r="AX244" s="13" t="s">
        <v>73</v>
      </c>
      <c r="AY244" s="214" t="s">
        <v>168</v>
      </c>
    </row>
    <row r="245" spans="1:65" s="13" customFormat="1" ht="11.25">
      <c r="B245" s="203"/>
      <c r="C245" s="204"/>
      <c r="D245" s="205" t="s">
        <v>185</v>
      </c>
      <c r="E245" s="206" t="s">
        <v>1</v>
      </c>
      <c r="F245" s="207" t="s">
        <v>749</v>
      </c>
      <c r="G245" s="204"/>
      <c r="H245" s="208">
        <v>24</v>
      </c>
      <c r="I245" s="209"/>
      <c r="J245" s="204"/>
      <c r="K245" s="204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185</v>
      </c>
      <c r="AU245" s="214" t="s">
        <v>82</v>
      </c>
      <c r="AV245" s="13" t="s">
        <v>82</v>
      </c>
      <c r="AW245" s="13" t="s">
        <v>30</v>
      </c>
      <c r="AX245" s="13" t="s">
        <v>73</v>
      </c>
      <c r="AY245" s="214" t="s">
        <v>168</v>
      </c>
    </row>
    <row r="246" spans="1:65" s="13" customFormat="1" ht="11.25">
      <c r="B246" s="203"/>
      <c r="C246" s="204"/>
      <c r="D246" s="205" t="s">
        <v>185</v>
      </c>
      <c r="E246" s="206" t="s">
        <v>1</v>
      </c>
      <c r="F246" s="207" t="s">
        <v>750</v>
      </c>
      <c r="G246" s="204"/>
      <c r="H246" s="208">
        <v>24</v>
      </c>
      <c r="I246" s="209"/>
      <c r="J246" s="204"/>
      <c r="K246" s="204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185</v>
      </c>
      <c r="AU246" s="214" t="s">
        <v>82</v>
      </c>
      <c r="AV246" s="13" t="s">
        <v>82</v>
      </c>
      <c r="AW246" s="13" t="s">
        <v>30</v>
      </c>
      <c r="AX246" s="13" t="s">
        <v>73</v>
      </c>
      <c r="AY246" s="214" t="s">
        <v>168</v>
      </c>
    </row>
    <row r="247" spans="1:65" s="13" customFormat="1" ht="11.25">
      <c r="B247" s="203"/>
      <c r="C247" s="204"/>
      <c r="D247" s="205" t="s">
        <v>185</v>
      </c>
      <c r="E247" s="206" t="s">
        <v>1</v>
      </c>
      <c r="F247" s="207" t="s">
        <v>751</v>
      </c>
      <c r="G247" s="204"/>
      <c r="H247" s="208">
        <v>24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185</v>
      </c>
      <c r="AU247" s="214" t="s">
        <v>82</v>
      </c>
      <c r="AV247" s="13" t="s">
        <v>82</v>
      </c>
      <c r="AW247" s="13" t="s">
        <v>30</v>
      </c>
      <c r="AX247" s="13" t="s">
        <v>73</v>
      </c>
      <c r="AY247" s="214" t="s">
        <v>168</v>
      </c>
    </row>
    <row r="248" spans="1:65" s="13" customFormat="1" ht="11.25">
      <c r="B248" s="203"/>
      <c r="C248" s="204"/>
      <c r="D248" s="205" t="s">
        <v>185</v>
      </c>
      <c r="E248" s="206" t="s">
        <v>1</v>
      </c>
      <c r="F248" s="207" t="s">
        <v>752</v>
      </c>
      <c r="G248" s="204"/>
      <c r="H248" s="208">
        <v>24</v>
      </c>
      <c r="I248" s="209"/>
      <c r="J248" s="204"/>
      <c r="K248" s="204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185</v>
      </c>
      <c r="AU248" s="214" t="s">
        <v>82</v>
      </c>
      <c r="AV248" s="13" t="s">
        <v>82</v>
      </c>
      <c r="AW248" s="13" t="s">
        <v>30</v>
      </c>
      <c r="AX248" s="13" t="s">
        <v>73</v>
      </c>
      <c r="AY248" s="214" t="s">
        <v>168</v>
      </c>
    </row>
    <row r="249" spans="1:65" s="13" customFormat="1" ht="11.25">
      <c r="B249" s="203"/>
      <c r="C249" s="204"/>
      <c r="D249" s="205" t="s">
        <v>185</v>
      </c>
      <c r="E249" s="206" t="s">
        <v>1</v>
      </c>
      <c r="F249" s="207" t="s">
        <v>753</v>
      </c>
      <c r="G249" s="204"/>
      <c r="H249" s="208">
        <v>22</v>
      </c>
      <c r="I249" s="209"/>
      <c r="J249" s="204"/>
      <c r="K249" s="204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185</v>
      </c>
      <c r="AU249" s="214" t="s">
        <v>82</v>
      </c>
      <c r="AV249" s="13" t="s">
        <v>82</v>
      </c>
      <c r="AW249" s="13" t="s">
        <v>30</v>
      </c>
      <c r="AX249" s="13" t="s">
        <v>73</v>
      </c>
      <c r="AY249" s="214" t="s">
        <v>168</v>
      </c>
    </row>
    <row r="250" spans="1:65" s="13" customFormat="1" ht="11.25">
      <c r="B250" s="203"/>
      <c r="C250" s="204"/>
      <c r="D250" s="205" t="s">
        <v>185</v>
      </c>
      <c r="E250" s="206" t="s">
        <v>1</v>
      </c>
      <c r="F250" s="207" t="s">
        <v>754</v>
      </c>
      <c r="G250" s="204"/>
      <c r="H250" s="208">
        <v>24</v>
      </c>
      <c r="I250" s="209"/>
      <c r="J250" s="204"/>
      <c r="K250" s="204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185</v>
      </c>
      <c r="AU250" s="214" t="s">
        <v>82</v>
      </c>
      <c r="AV250" s="13" t="s">
        <v>82</v>
      </c>
      <c r="AW250" s="13" t="s">
        <v>30</v>
      </c>
      <c r="AX250" s="13" t="s">
        <v>73</v>
      </c>
      <c r="AY250" s="214" t="s">
        <v>168</v>
      </c>
    </row>
    <row r="251" spans="1:65" s="13" customFormat="1" ht="11.25">
      <c r="B251" s="203"/>
      <c r="C251" s="204"/>
      <c r="D251" s="205" t="s">
        <v>185</v>
      </c>
      <c r="E251" s="206" t="s">
        <v>1</v>
      </c>
      <c r="F251" s="207" t="s">
        <v>755</v>
      </c>
      <c r="G251" s="204"/>
      <c r="H251" s="208">
        <v>30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185</v>
      </c>
      <c r="AU251" s="214" t="s">
        <v>82</v>
      </c>
      <c r="AV251" s="13" t="s">
        <v>82</v>
      </c>
      <c r="AW251" s="13" t="s">
        <v>30</v>
      </c>
      <c r="AX251" s="13" t="s">
        <v>73</v>
      </c>
      <c r="AY251" s="214" t="s">
        <v>168</v>
      </c>
    </row>
    <row r="252" spans="1:65" s="13" customFormat="1" ht="11.25">
      <c r="B252" s="203"/>
      <c r="C252" s="204"/>
      <c r="D252" s="205" t="s">
        <v>185</v>
      </c>
      <c r="E252" s="206" t="s">
        <v>1</v>
      </c>
      <c r="F252" s="207" t="s">
        <v>756</v>
      </c>
      <c r="G252" s="204"/>
      <c r="H252" s="208">
        <v>24</v>
      </c>
      <c r="I252" s="209"/>
      <c r="J252" s="204"/>
      <c r="K252" s="204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185</v>
      </c>
      <c r="AU252" s="214" t="s">
        <v>82</v>
      </c>
      <c r="AV252" s="13" t="s">
        <v>82</v>
      </c>
      <c r="AW252" s="13" t="s">
        <v>30</v>
      </c>
      <c r="AX252" s="13" t="s">
        <v>73</v>
      </c>
      <c r="AY252" s="214" t="s">
        <v>168</v>
      </c>
    </row>
    <row r="253" spans="1:65" s="14" customFormat="1" ht="11.25">
      <c r="B253" s="215"/>
      <c r="C253" s="216"/>
      <c r="D253" s="205" t="s">
        <v>185</v>
      </c>
      <c r="E253" s="217" t="s">
        <v>1</v>
      </c>
      <c r="F253" s="218" t="s">
        <v>189</v>
      </c>
      <c r="G253" s="216"/>
      <c r="H253" s="219">
        <v>1063.8040000000001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185</v>
      </c>
      <c r="AU253" s="225" t="s">
        <v>82</v>
      </c>
      <c r="AV253" s="14" t="s">
        <v>175</v>
      </c>
      <c r="AW253" s="14" t="s">
        <v>30</v>
      </c>
      <c r="AX253" s="14" t="s">
        <v>80</v>
      </c>
      <c r="AY253" s="225" t="s">
        <v>168</v>
      </c>
    </row>
    <row r="254" spans="1:65" s="2" customFormat="1" ht="24.2" customHeight="1">
      <c r="A254" s="33"/>
      <c r="B254" s="34"/>
      <c r="C254" s="190" t="s">
        <v>411</v>
      </c>
      <c r="D254" s="190" t="s">
        <v>170</v>
      </c>
      <c r="E254" s="191" t="s">
        <v>382</v>
      </c>
      <c r="F254" s="192" t="s">
        <v>383</v>
      </c>
      <c r="G254" s="193" t="s">
        <v>173</v>
      </c>
      <c r="H254" s="194">
        <v>447.73399999999998</v>
      </c>
      <c r="I254" s="195"/>
      <c r="J254" s="196">
        <f>ROUND(I254*H254,2)</f>
        <v>0</v>
      </c>
      <c r="K254" s="192" t="s">
        <v>174</v>
      </c>
      <c r="L254" s="38"/>
      <c r="M254" s="197" t="s">
        <v>1</v>
      </c>
      <c r="N254" s="198" t="s">
        <v>38</v>
      </c>
      <c r="O254" s="70"/>
      <c r="P254" s="199">
        <f>O254*H254</f>
        <v>0</v>
      </c>
      <c r="Q254" s="199">
        <v>0</v>
      </c>
      <c r="R254" s="199">
        <f>Q254*H254</f>
        <v>0</v>
      </c>
      <c r="S254" s="199">
        <v>7.7899999999999997E-2</v>
      </c>
      <c r="T254" s="200">
        <f>S254*H254</f>
        <v>34.878478599999994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1" t="s">
        <v>175</v>
      </c>
      <c r="AT254" s="201" t="s">
        <v>170</v>
      </c>
      <c r="AU254" s="201" t="s">
        <v>82</v>
      </c>
      <c r="AY254" s="16" t="s">
        <v>168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6" t="s">
        <v>80</v>
      </c>
      <c r="BK254" s="202">
        <f>ROUND(I254*H254,2)</f>
        <v>0</v>
      </c>
      <c r="BL254" s="16" t="s">
        <v>175</v>
      </c>
      <c r="BM254" s="201" t="s">
        <v>757</v>
      </c>
    </row>
    <row r="255" spans="1:65" s="2" customFormat="1" ht="19.5">
      <c r="A255" s="33"/>
      <c r="B255" s="34"/>
      <c r="C255" s="35"/>
      <c r="D255" s="205" t="s">
        <v>241</v>
      </c>
      <c r="E255" s="35"/>
      <c r="F255" s="236" t="s">
        <v>385</v>
      </c>
      <c r="G255" s="35"/>
      <c r="H255" s="35"/>
      <c r="I255" s="237"/>
      <c r="J255" s="35"/>
      <c r="K255" s="35"/>
      <c r="L255" s="38"/>
      <c r="M255" s="238"/>
      <c r="N255" s="239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241</v>
      </c>
      <c r="AU255" s="16" t="s">
        <v>82</v>
      </c>
    </row>
    <row r="256" spans="1:65" s="13" customFormat="1" ht="11.25">
      <c r="B256" s="203"/>
      <c r="C256" s="204"/>
      <c r="D256" s="205" t="s">
        <v>185</v>
      </c>
      <c r="E256" s="206" t="s">
        <v>1</v>
      </c>
      <c r="F256" s="207" t="s">
        <v>745</v>
      </c>
      <c r="G256" s="204"/>
      <c r="H256" s="208">
        <v>133.13200000000001</v>
      </c>
      <c r="I256" s="209"/>
      <c r="J256" s="204"/>
      <c r="K256" s="204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185</v>
      </c>
      <c r="AU256" s="214" t="s">
        <v>82</v>
      </c>
      <c r="AV256" s="13" t="s">
        <v>82</v>
      </c>
      <c r="AW256" s="13" t="s">
        <v>30</v>
      </c>
      <c r="AX256" s="13" t="s">
        <v>73</v>
      </c>
      <c r="AY256" s="214" t="s">
        <v>168</v>
      </c>
    </row>
    <row r="257" spans="1:65" s="13" customFormat="1" ht="11.25">
      <c r="B257" s="203"/>
      <c r="C257" s="204"/>
      <c r="D257" s="205" t="s">
        <v>185</v>
      </c>
      <c r="E257" s="206" t="s">
        <v>1</v>
      </c>
      <c r="F257" s="207" t="s">
        <v>746</v>
      </c>
      <c r="G257" s="204"/>
      <c r="H257" s="208">
        <v>157.19200000000001</v>
      </c>
      <c r="I257" s="209"/>
      <c r="J257" s="204"/>
      <c r="K257" s="204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185</v>
      </c>
      <c r="AU257" s="214" t="s">
        <v>82</v>
      </c>
      <c r="AV257" s="13" t="s">
        <v>82</v>
      </c>
      <c r="AW257" s="13" t="s">
        <v>30</v>
      </c>
      <c r="AX257" s="13" t="s">
        <v>73</v>
      </c>
      <c r="AY257" s="214" t="s">
        <v>168</v>
      </c>
    </row>
    <row r="258" spans="1:65" s="13" customFormat="1" ht="11.25">
      <c r="B258" s="203"/>
      <c r="C258" s="204"/>
      <c r="D258" s="205" t="s">
        <v>185</v>
      </c>
      <c r="E258" s="206" t="s">
        <v>1</v>
      </c>
      <c r="F258" s="207" t="s">
        <v>758</v>
      </c>
      <c r="G258" s="204"/>
      <c r="H258" s="208">
        <v>57.262999999999998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185</v>
      </c>
      <c r="AU258" s="214" t="s">
        <v>82</v>
      </c>
      <c r="AV258" s="13" t="s">
        <v>82</v>
      </c>
      <c r="AW258" s="13" t="s">
        <v>30</v>
      </c>
      <c r="AX258" s="13" t="s">
        <v>73</v>
      </c>
      <c r="AY258" s="214" t="s">
        <v>168</v>
      </c>
    </row>
    <row r="259" spans="1:65" s="13" customFormat="1" ht="11.25">
      <c r="B259" s="203"/>
      <c r="C259" s="204"/>
      <c r="D259" s="205" t="s">
        <v>185</v>
      </c>
      <c r="E259" s="206" t="s">
        <v>1</v>
      </c>
      <c r="F259" s="207" t="s">
        <v>748</v>
      </c>
      <c r="G259" s="204"/>
      <c r="H259" s="208">
        <v>16.079999999999998</v>
      </c>
      <c r="I259" s="209"/>
      <c r="J259" s="204"/>
      <c r="K259" s="204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185</v>
      </c>
      <c r="AU259" s="214" t="s">
        <v>82</v>
      </c>
      <c r="AV259" s="13" t="s">
        <v>82</v>
      </c>
      <c r="AW259" s="13" t="s">
        <v>30</v>
      </c>
      <c r="AX259" s="13" t="s">
        <v>73</v>
      </c>
      <c r="AY259" s="214" t="s">
        <v>168</v>
      </c>
    </row>
    <row r="260" spans="1:65" s="13" customFormat="1" ht="11.25">
      <c r="B260" s="203"/>
      <c r="C260" s="204"/>
      <c r="D260" s="205" t="s">
        <v>185</v>
      </c>
      <c r="E260" s="206" t="s">
        <v>1</v>
      </c>
      <c r="F260" s="207" t="s">
        <v>749</v>
      </c>
      <c r="G260" s="204"/>
      <c r="H260" s="208">
        <v>24</v>
      </c>
      <c r="I260" s="209"/>
      <c r="J260" s="204"/>
      <c r="K260" s="204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185</v>
      </c>
      <c r="AU260" s="214" t="s">
        <v>82</v>
      </c>
      <c r="AV260" s="13" t="s">
        <v>82</v>
      </c>
      <c r="AW260" s="13" t="s">
        <v>30</v>
      </c>
      <c r="AX260" s="13" t="s">
        <v>73</v>
      </c>
      <c r="AY260" s="214" t="s">
        <v>168</v>
      </c>
    </row>
    <row r="261" spans="1:65" s="13" customFormat="1" ht="11.25">
      <c r="B261" s="203"/>
      <c r="C261" s="204"/>
      <c r="D261" s="205" t="s">
        <v>185</v>
      </c>
      <c r="E261" s="206" t="s">
        <v>1</v>
      </c>
      <c r="F261" s="207" t="s">
        <v>750</v>
      </c>
      <c r="G261" s="204"/>
      <c r="H261" s="208">
        <v>24</v>
      </c>
      <c r="I261" s="209"/>
      <c r="J261" s="204"/>
      <c r="K261" s="204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185</v>
      </c>
      <c r="AU261" s="214" t="s">
        <v>82</v>
      </c>
      <c r="AV261" s="13" t="s">
        <v>82</v>
      </c>
      <c r="AW261" s="13" t="s">
        <v>30</v>
      </c>
      <c r="AX261" s="13" t="s">
        <v>73</v>
      </c>
      <c r="AY261" s="214" t="s">
        <v>168</v>
      </c>
    </row>
    <row r="262" spans="1:65" s="13" customFormat="1" ht="11.25">
      <c r="B262" s="203"/>
      <c r="C262" s="204"/>
      <c r="D262" s="205" t="s">
        <v>185</v>
      </c>
      <c r="E262" s="206" t="s">
        <v>1</v>
      </c>
      <c r="F262" s="207" t="s">
        <v>751</v>
      </c>
      <c r="G262" s="204"/>
      <c r="H262" s="208">
        <v>24</v>
      </c>
      <c r="I262" s="209"/>
      <c r="J262" s="204"/>
      <c r="K262" s="204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185</v>
      </c>
      <c r="AU262" s="214" t="s">
        <v>82</v>
      </c>
      <c r="AV262" s="13" t="s">
        <v>82</v>
      </c>
      <c r="AW262" s="13" t="s">
        <v>30</v>
      </c>
      <c r="AX262" s="13" t="s">
        <v>73</v>
      </c>
      <c r="AY262" s="214" t="s">
        <v>168</v>
      </c>
    </row>
    <row r="263" spans="1:65" s="13" customFormat="1" ht="11.25">
      <c r="B263" s="203"/>
      <c r="C263" s="204"/>
      <c r="D263" s="205" t="s">
        <v>185</v>
      </c>
      <c r="E263" s="206" t="s">
        <v>1</v>
      </c>
      <c r="F263" s="207" t="s">
        <v>752</v>
      </c>
      <c r="G263" s="204"/>
      <c r="H263" s="208">
        <v>24</v>
      </c>
      <c r="I263" s="209"/>
      <c r="J263" s="204"/>
      <c r="K263" s="204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185</v>
      </c>
      <c r="AU263" s="214" t="s">
        <v>82</v>
      </c>
      <c r="AV263" s="13" t="s">
        <v>82</v>
      </c>
      <c r="AW263" s="13" t="s">
        <v>30</v>
      </c>
      <c r="AX263" s="13" t="s">
        <v>73</v>
      </c>
      <c r="AY263" s="214" t="s">
        <v>168</v>
      </c>
    </row>
    <row r="264" spans="1:65" s="13" customFormat="1" ht="11.25">
      <c r="B264" s="203"/>
      <c r="C264" s="204"/>
      <c r="D264" s="205" t="s">
        <v>185</v>
      </c>
      <c r="E264" s="206" t="s">
        <v>1</v>
      </c>
      <c r="F264" s="207" t="s">
        <v>753</v>
      </c>
      <c r="G264" s="204"/>
      <c r="H264" s="208">
        <v>22</v>
      </c>
      <c r="I264" s="209"/>
      <c r="J264" s="204"/>
      <c r="K264" s="204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185</v>
      </c>
      <c r="AU264" s="214" t="s">
        <v>82</v>
      </c>
      <c r="AV264" s="13" t="s">
        <v>82</v>
      </c>
      <c r="AW264" s="13" t="s">
        <v>30</v>
      </c>
      <c r="AX264" s="13" t="s">
        <v>73</v>
      </c>
      <c r="AY264" s="214" t="s">
        <v>168</v>
      </c>
    </row>
    <row r="265" spans="1:65" s="13" customFormat="1" ht="11.25">
      <c r="B265" s="203"/>
      <c r="C265" s="204"/>
      <c r="D265" s="205" t="s">
        <v>185</v>
      </c>
      <c r="E265" s="206" t="s">
        <v>1</v>
      </c>
      <c r="F265" s="207" t="s">
        <v>754</v>
      </c>
      <c r="G265" s="204"/>
      <c r="H265" s="208">
        <v>24</v>
      </c>
      <c r="I265" s="209"/>
      <c r="J265" s="204"/>
      <c r="K265" s="204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185</v>
      </c>
      <c r="AU265" s="214" t="s">
        <v>82</v>
      </c>
      <c r="AV265" s="13" t="s">
        <v>82</v>
      </c>
      <c r="AW265" s="13" t="s">
        <v>30</v>
      </c>
      <c r="AX265" s="13" t="s">
        <v>73</v>
      </c>
      <c r="AY265" s="214" t="s">
        <v>168</v>
      </c>
    </row>
    <row r="266" spans="1:65" s="13" customFormat="1" ht="11.25">
      <c r="B266" s="203"/>
      <c r="C266" s="204"/>
      <c r="D266" s="205" t="s">
        <v>185</v>
      </c>
      <c r="E266" s="206" t="s">
        <v>1</v>
      </c>
      <c r="F266" s="207" t="s">
        <v>755</v>
      </c>
      <c r="G266" s="204"/>
      <c r="H266" s="208">
        <v>30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185</v>
      </c>
      <c r="AU266" s="214" t="s">
        <v>82</v>
      </c>
      <c r="AV266" s="13" t="s">
        <v>82</v>
      </c>
      <c r="AW266" s="13" t="s">
        <v>30</v>
      </c>
      <c r="AX266" s="13" t="s">
        <v>73</v>
      </c>
      <c r="AY266" s="214" t="s">
        <v>168</v>
      </c>
    </row>
    <row r="267" spans="1:65" s="13" customFormat="1" ht="11.25">
      <c r="B267" s="203"/>
      <c r="C267" s="204"/>
      <c r="D267" s="205" t="s">
        <v>185</v>
      </c>
      <c r="E267" s="206" t="s">
        <v>1</v>
      </c>
      <c r="F267" s="207" t="s">
        <v>756</v>
      </c>
      <c r="G267" s="204"/>
      <c r="H267" s="208">
        <v>24</v>
      </c>
      <c r="I267" s="209"/>
      <c r="J267" s="204"/>
      <c r="K267" s="204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185</v>
      </c>
      <c r="AU267" s="214" t="s">
        <v>82</v>
      </c>
      <c r="AV267" s="13" t="s">
        <v>82</v>
      </c>
      <c r="AW267" s="13" t="s">
        <v>30</v>
      </c>
      <c r="AX267" s="13" t="s">
        <v>73</v>
      </c>
      <c r="AY267" s="214" t="s">
        <v>168</v>
      </c>
    </row>
    <row r="268" spans="1:65" s="14" customFormat="1" ht="11.25">
      <c r="B268" s="215"/>
      <c r="C268" s="216"/>
      <c r="D268" s="205" t="s">
        <v>185</v>
      </c>
      <c r="E268" s="217" t="s">
        <v>1</v>
      </c>
      <c r="F268" s="218" t="s">
        <v>189</v>
      </c>
      <c r="G268" s="216"/>
      <c r="H268" s="219">
        <v>559.66699999999992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185</v>
      </c>
      <c r="AU268" s="225" t="s">
        <v>82</v>
      </c>
      <c r="AV268" s="14" t="s">
        <v>175</v>
      </c>
      <c r="AW268" s="14" t="s">
        <v>30</v>
      </c>
      <c r="AX268" s="14" t="s">
        <v>80</v>
      </c>
      <c r="AY268" s="225" t="s">
        <v>168</v>
      </c>
    </row>
    <row r="269" spans="1:65" s="13" customFormat="1" ht="11.25">
      <c r="B269" s="203"/>
      <c r="C269" s="204"/>
      <c r="D269" s="205" t="s">
        <v>185</v>
      </c>
      <c r="E269" s="204"/>
      <c r="F269" s="207" t="s">
        <v>759</v>
      </c>
      <c r="G269" s="204"/>
      <c r="H269" s="208">
        <v>447.73399999999998</v>
      </c>
      <c r="I269" s="209"/>
      <c r="J269" s="204"/>
      <c r="K269" s="204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185</v>
      </c>
      <c r="AU269" s="214" t="s">
        <v>82</v>
      </c>
      <c r="AV269" s="13" t="s">
        <v>82</v>
      </c>
      <c r="AW269" s="13" t="s">
        <v>4</v>
      </c>
      <c r="AX269" s="13" t="s">
        <v>80</v>
      </c>
      <c r="AY269" s="214" t="s">
        <v>168</v>
      </c>
    </row>
    <row r="270" spans="1:65" s="2" customFormat="1" ht="24.2" customHeight="1">
      <c r="A270" s="33"/>
      <c r="B270" s="34"/>
      <c r="C270" s="190" t="s">
        <v>417</v>
      </c>
      <c r="D270" s="190" t="s">
        <v>170</v>
      </c>
      <c r="E270" s="191" t="s">
        <v>389</v>
      </c>
      <c r="F270" s="192" t="s">
        <v>390</v>
      </c>
      <c r="G270" s="193" t="s">
        <v>173</v>
      </c>
      <c r="H270" s="194">
        <v>447.73399999999998</v>
      </c>
      <c r="I270" s="195"/>
      <c r="J270" s="196">
        <f>ROUND(I270*H270,2)</f>
        <v>0</v>
      </c>
      <c r="K270" s="192" t="s">
        <v>174</v>
      </c>
      <c r="L270" s="38"/>
      <c r="M270" s="197" t="s">
        <v>1</v>
      </c>
      <c r="N270" s="198" t="s">
        <v>38</v>
      </c>
      <c r="O270" s="70"/>
      <c r="P270" s="199">
        <f>O270*H270</f>
        <v>0</v>
      </c>
      <c r="Q270" s="199">
        <v>7.8163999999999997E-2</v>
      </c>
      <c r="R270" s="199">
        <f>Q270*H270</f>
        <v>34.996680376</v>
      </c>
      <c r="S270" s="199">
        <v>0</v>
      </c>
      <c r="T270" s="20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1" t="s">
        <v>175</v>
      </c>
      <c r="AT270" s="201" t="s">
        <v>170</v>
      </c>
      <c r="AU270" s="201" t="s">
        <v>82</v>
      </c>
      <c r="AY270" s="16" t="s">
        <v>168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6" t="s">
        <v>80</v>
      </c>
      <c r="BK270" s="202">
        <f>ROUND(I270*H270,2)</f>
        <v>0</v>
      </c>
      <c r="BL270" s="16" t="s">
        <v>175</v>
      </c>
      <c r="BM270" s="201" t="s">
        <v>760</v>
      </c>
    </row>
    <row r="271" spans="1:65" s="2" customFormat="1" ht="24.2" customHeight="1">
      <c r="A271" s="33"/>
      <c r="B271" s="34"/>
      <c r="C271" s="190" t="s">
        <v>422</v>
      </c>
      <c r="D271" s="190" t="s">
        <v>170</v>
      </c>
      <c r="E271" s="191" t="s">
        <v>393</v>
      </c>
      <c r="F271" s="192" t="s">
        <v>394</v>
      </c>
      <c r="G271" s="193" t="s">
        <v>183</v>
      </c>
      <c r="H271" s="194">
        <v>2</v>
      </c>
      <c r="I271" s="195"/>
      <c r="J271" s="196">
        <f>ROUND(I271*H271,2)</f>
        <v>0</v>
      </c>
      <c r="K271" s="192" t="s">
        <v>174</v>
      </c>
      <c r="L271" s="38"/>
      <c r="M271" s="197" t="s">
        <v>1</v>
      </c>
      <c r="N271" s="198" t="s">
        <v>38</v>
      </c>
      <c r="O271" s="70"/>
      <c r="P271" s="199">
        <f>O271*H271</f>
        <v>0</v>
      </c>
      <c r="Q271" s="199">
        <v>0.50375000000000003</v>
      </c>
      <c r="R271" s="199">
        <f>Q271*H271</f>
        <v>1.0075000000000001</v>
      </c>
      <c r="S271" s="199">
        <v>2.5</v>
      </c>
      <c r="T271" s="200">
        <f>S271*H271</f>
        <v>5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175</v>
      </c>
      <c r="AT271" s="201" t="s">
        <v>170</v>
      </c>
      <c r="AU271" s="201" t="s">
        <v>82</v>
      </c>
      <c r="AY271" s="16" t="s">
        <v>168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80</v>
      </c>
      <c r="BK271" s="202">
        <f>ROUND(I271*H271,2)</f>
        <v>0</v>
      </c>
      <c r="BL271" s="16" t="s">
        <v>175</v>
      </c>
      <c r="BM271" s="201" t="s">
        <v>761</v>
      </c>
    </row>
    <row r="272" spans="1:65" s="2" customFormat="1" ht="19.5">
      <c r="A272" s="33"/>
      <c r="B272" s="34"/>
      <c r="C272" s="35"/>
      <c r="D272" s="205" t="s">
        <v>241</v>
      </c>
      <c r="E272" s="35"/>
      <c r="F272" s="236" t="s">
        <v>762</v>
      </c>
      <c r="G272" s="35"/>
      <c r="H272" s="35"/>
      <c r="I272" s="237"/>
      <c r="J272" s="35"/>
      <c r="K272" s="35"/>
      <c r="L272" s="38"/>
      <c r="M272" s="238"/>
      <c r="N272" s="239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241</v>
      </c>
      <c r="AU272" s="16" t="s">
        <v>82</v>
      </c>
    </row>
    <row r="273" spans="1:65" s="13" customFormat="1" ht="11.25">
      <c r="B273" s="203"/>
      <c r="C273" s="204"/>
      <c r="D273" s="205" t="s">
        <v>185</v>
      </c>
      <c r="E273" s="206" t="s">
        <v>1</v>
      </c>
      <c r="F273" s="207" t="s">
        <v>763</v>
      </c>
      <c r="G273" s="204"/>
      <c r="H273" s="208">
        <v>2</v>
      </c>
      <c r="I273" s="209"/>
      <c r="J273" s="204"/>
      <c r="K273" s="204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185</v>
      </c>
      <c r="AU273" s="214" t="s">
        <v>82</v>
      </c>
      <c r="AV273" s="13" t="s">
        <v>82</v>
      </c>
      <c r="AW273" s="13" t="s">
        <v>30</v>
      </c>
      <c r="AX273" s="13" t="s">
        <v>73</v>
      </c>
      <c r="AY273" s="214" t="s">
        <v>168</v>
      </c>
    </row>
    <row r="274" spans="1:65" s="14" customFormat="1" ht="11.25">
      <c r="B274" s="215"/>
      <c r="C274" s="216"/>
      <c r="D274" s="205" t="s">
        <v>185</v>
      </c>
      <c r="E274" s="217" t="s">
        <v>1</v>
      </c>
      <c r="F274" s="218" t="s">
        <v>189</v>
      </c>
      <c r="G274" s="216"/>
      <c r="H274" s="219">
        <v>2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185</v>
      </c>
      <c r="AU274" s="225" t="s">
        <v>82</v>
      </c>
      <c r="AV274" s="14" t="s">
        <v>175</v>
      </c>
      <c r="AW274" s="14" t="s">
        <v>30</v>
      </c>
      <c r="AX274" s="14" t="s">
        <v>80</v>
      </c>
      <c r="AY274" s="225" t="s">
        <v>168</v>
      </c>
    </row>
    <row r="275" spans="1:65" s="2" customFormat="1" ht="24.2" customHeight="1">
      <c r="A275" s="33"/>
      <c r="B275" s="34"/>
      <c r="C275" s="190" t="s">
        <v>429</v>
      </c>
      <c r="D275" s="190" t="s">
        <v>170</v>
      </c>
      <c r="E275" s="191" t="s">
        <v>423</v>
      </c>
      <c r="F275" s="192" t="s">
        <v>424</v>
      </c>
      <c r="G275" s="193" t="s">
        <v>239</v>
      </c>
      <c r="H275" s="194">
        <v>128</v>
      </c>
      <c r="I275" s="195"/>
      <c r="J275" s="196">
        <f>ROUND(I275*H275,2)</f>
        <v>0</v>
      </c>
      <c r="K275" s="192" t="s">
        <v>174</v>
      </c>
      <c r="L275" s="38"/>
      <c r="M275" s="197" t="s">
        <v>1</v>
      </c>
      <c r="N275" s="198" t="s">
        <v>38</v>
      </c>
      <c r="O275" s="70"/>
      <c r="P275" s="199">
        <f>O275*H275</f>
        <v>0</v>
      </c>
      <c r="Q275" s="199">
        <v>1.13356E-3</v>
      </c>
      <c r="R275" s="199">
        <f>Q275*H275</f>
        <v>0.14509568</v>
      </c>
      <c r="S275" s="199">
        <v>1E-3</v>
      </c>
      <c r="T275" s="200">
        <f>S275*H275</f>
        <v>0.128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1" t="s">
        <v>175</v>
      </c>
      <c r="AT275" s="201" t="s">
        <v>170</v>
      </c>
      <c r="AU275" s="201" t="s">
        <v>82</v>
      </c>
      <c r="AY275" s="16" t="s">
        <v>168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6" t="s">
        <v>80</v>
      </c>
      <c r="BK275" s="202">
        <f>ROUND(I275*H275,2)</f>
        <v>0</v>
      </c>
      <c r="BL275" s="16" t="s">
        <v>175</v>
      </c>
      <c r="BM275" s="201" t="s">
        <v>764</v>
      </c>
    </row>
    <row r="276" spans="1:65" s="13" customFormat="1" ht="11.25">
      <c r="B276" s="203"/>
      <c r="C276" s="204"/>
      <c r="D276" s="205" t="s">
        <v>185</v>
      </c>
      <c r="E276" s="206" t="s">
        <v>1</v>
      </c>
      <c r="F276" s="207" t="s">
        <v>765</v>
      </c>
      <c r="G276" s="204"/>
      <c r="H276" s="208">
        <v>48</v>
      </c>
      <c r="I276" s="209"/>
      <c r="J276" s="204"/>
      <c r="K276" s="204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185</v>
      </c>
      <c r="AU276" s="214" t="s">
        <v>82</v>
      </c>
      <c r="AV276" s="13" t="s">
        <v>82</v>
      </c>
      <c r="AW276" s="13" t="s">
        <v>30</v>
      </c>
      <c r="AX276" s="13" t="s">
        <v>73</v>
      </c>
      <c r="AY276" s="214" t="s">
        <v>168</v>
      </c>
    </row>
    <row r="277" spans="1:65" s="13" customFormat="1" ht="11.25">
      <c r="B277" s="203"/>
      <c r="C277" s="204"/>
      <c r="D277" s="205" t="s">
        <v>185</v>
      </c>
      <c r="E277" s="206" t="s">
        <v>1</v>
      </c>
      <c r="F277" s="207" t="s">
        <v>766</v>
      </c>
      <c r="G277" s="204"/>
      <c r="H277" s="208">
        <v>80</v>
      </c>
      <c r="I277" s="209"/>
      <c r="J277" s="204"/>
      <c r="K277" s="204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185</v>
      </c>
      <c r="AU277" s="214" t="s">
        <v>82</v>
      </c>
      <c r="AV277" s="13" t="s">
        <v>82</v>
      </c>
      <c r="AW277" s="13" t="s">
        <v>30</v>
      </c>
      <c r="AX277" s="13" t="s">
        <v>73</v>
      </c>
      <c r="AY277" s="214" t="s">
        <v>168</v>
      </c>
    </row>
    <row r="278" spans="1:65" s="14" customFormat="1" ht="11.25">
      <c r="B278" s="215"/>
      <c r="C278" s="216"/>
      <c r="D278" s="205" t="s">
        <v>185</v>
      </c>
      <c r="E278" s="217" t="s">
        <v>1</v>
      </c>
      <c r="F278" s="218" t="s">
        <v>189</v>
      </c>
      <c r="G278" s="216"/>
      <c r="H278" s="219">
        <v>128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185</v>
      </c>
      <c r="AU278" s="225" t="s">
        <v>82</v>
      </c>
      <c r="AV278" s="14" t="s">
        <v>175</v>
      </c>
      <c r="AW278" s="14" t="s">
        <v>30</v>
      </c>
      <c r="AX278" s="14" t="s">
        <v>80</v>
      </c>
      <c r="AY278" s="225" t="s">
        <v>168</v>
      </c>
    </row>
    <row r="279" spans="1:65" s="12" customFormat="1" ht="22.9" customHeight="1">
      <c r="B279" s="174"/>
      <c r="C279" s="175"/>
      <c r="D279" s="176" t="s">
        <v>72</v>
      </c>
      <c r="E279" s="188" t="s">
        <v>427</v>
      </c>
      <c r="F279" s="188" t="s">
        <v>428</v>
      </c>
      <c r="G279" s="175"/>
      <c r="H279" s="175"/>
      <c r="I279" s="178"/>
      <c r="J279" s="189">
        <f>BK279</f>
        <v>0</v>
      </c>
      <c r="K279" s="175"/>
      <c r="L279" s="180"/>
      <c r="M279" s="181"/>
      <c r="N279" s="182"/>
      <c r="O279" s="182"/>
      <c r="P279" s="183">
        <f>SUM(P280:P285)</f>
        <v>0</v>
      </c>
      <c r="Q279" s="182"/>
      <c r="R279" s="183">
        <f>SUM(R280:R285)</f>
        <v>0</v>
      </c>
      <c r="S279" s="182"/>
      <c r="T279" s="184">
        <f>SUM(T280:T285)</f>
        <v>0</v>
      </c>
      <c r="AR279" s="185" t="s">
        <v>80</v>
      </c>
      <c r="AT279" s="186" t="s">
        <v>72</v>
      </c>
      <c r="AU279" s="186" t="s">
        <v>80</v>
      </c>
      <c r="AY279" s="185" t="s">
        <v>168</v>
      </c>
      <c r="BK279" s="187">
        <f>SUM(BK280:BK285)</f>
        <v>0</v>
      </c>
    </row>
    <row r="280" spans="1:65" s="2" customFormat="1" ht="24.2" customHeight="1">
      <c r="A280" s="33"/>
      <c r="B280" s="34"/>
      <c r="C280" s="190" t="s">
        <v>434</v>
      </c>
      <c r="D280" s="190" t="s">
        <v>170</v>
      </c>
      <c r="E280" s="191" t="s">
        <v>430</v>
      </c>
      <c r="F280" s="192" t="s">
        <v>431</v>
      </c>
      <c r="G280" s="193" t="s">
        <v>227</v>
      </c>
      <c r="H280" s="194">
        <v>499.66899999999998</v>
      </c>
      <c r="I280" s="195"/>
      <c r="J280" s="196">
        <f>ROUND(I280*H280,2)</f>
        <v>0</v>
      </c>
      <c r="K280" s="192" t="s">
        <v>174</v>
      </c>
      <c r="L280" s="38"/>
      <c r="M280" s="197" t="s">
        <v>1</v>
      </c>
      <c r="N280" s="198" t="s">
        <v>38</v>
      </c>
      <c r="O280" s="70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1" t="s">
        <v>175</v>
      </c>
      <c r="AT280" s="201" t="s">
        <v>170</v>
      </c>
      <c r="AU280" s="201" t="s">
        <v>82</v>
      </c>
      <c r="AY280" s="16" t="s">
        <v>168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6" t="s">
        <v>80</v>
      </c>
      <c r="BK280" s="202">
        <f>ROUND(I280*H280,2)</f>
        <v>0</v>
      </c>
      <c r="BL280" s="16" t="s">
        <v>175</v>
      </c>
      <c r="BM280" s="201" t="s">
        <v>767</v>
      </c>
    </row>
    <row r="281" spans="1:65" s="2" customFormat="1" ht="24.2" customHeight="1">
      <c r="A281" s="33"/>
      <c r="B281" s="34"/>
      <c r="C281" s="190" t="s">
        <v>439</v>
      </c>
      <c r="D281" s="190" t="s">
        <v>170</v>
      </c>
      <c r="E281" s="191" t="s">
        <v>435</v>
      </c>
      <c r="F281" s="192" t="s">
        <v>436</v>
      </c>
      <c r="G281" s="193" t="s">
        <v>227</v>
      </c>
      <c r="H281" s="194">
        <v>9242.1</v>
      </c>
      <c r="I281" s="195"/>
      <c r="J281" s="196">
        <f>ROUND(I281*H281,2)</f>
        <v>0</v>
      </c>
      <c r="K281" s="192" t="s">
        <v>174</v>
      </c>
      <c r="L281" s="38"/>
      <c r="M281" s="197" t="s">
        <v>1</v>
      </c>
      <c r="N281" s="198" t="s">
        <v>38</v>
      </c>
      <c r="O281" s="70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1" t="s">
        <v>175</v>
      </c>
      <c r="AT281" s="201" t="s">
        <v>170</v>
      </c>
      <c r="AU281" s="201" t="s">
        <v>82</v>
      </c>
      <c r="AY281" s="16" t="s">
        <v>168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6" t="s">
        <v>80</v>
      </c>
      <c r="BK281" s="202">
        <f>ROUND(I281*H281,2)</f>
        <v>0</v>
      </c>
      <c r="BL281" s="16" t="s">
        <v>175</v>
      </c>
      <c r="BM281" s="201" t="s">
        <v>768</v>
      </c>
    </row>
    <row r="282" spans="1:65" s="13" customFormat="1" ht="11.25">
      <c r="B282" s="203"/>
      <c r="C282" s="204"/>
      <c r="D282" s="205" t="s">
        <v>185</v>
      </c>
      <c r="E282" s="206" t="s">
        <v>1</v>
      </c>
      <c r="F282" s="207" t="s">
        <v>769</v>
      </c>
      <c r="G282" s="204"/>
      <c r="H282" s="208">
        <v>9242.1</v>
      </c>
      <c r="I282" s="209"/>
      <c r="J282" s="204"/>
      <c r="K282" s="204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185</v>
      </c>
      <c r="AU282" s="214" t="s">
        <v>82</v>
      </c>
      <c r="AV282" s="13" t="s">
        <v>82</v>
      </c>
      <c r="AW282" s="13" t="s">
        <v>30</v>
      </c>
      <c r="AX282" s="13" t="s">
        <v>80</v>
      </c>
      <c r="AY282" s="214" t="s">
        <v>168</v>
      </c>
    </row>
    <row r="283" spans="1:65" s="2" customFormat="1" ht="24.2" customHeight="1">
      <c r="A283" s="33"/>
      <c r="B283" s="34"/>
      <c r="C283" s="190" t="s">
        <v>443</v>
      </c>
      <c r="D283" s="190" t="s">
        <v>170</v>
      </c>
      <c r="E283" s="191" t="s">
        <v>440</v>
      </c>
      <c r="F283" s="192" t="s">
        <v>441</v>
      </c>
      <c r="G283" s="193" t="s">
        <v>227</v>
      </c>
      <c r="H283" s="194">
        <v>499.66899999999998</v>
      </c>
      <c r="I283" s="195"/>
      <c r="J283" s="196">
        <f>ROUND(I283*H283,2)</f>
        <v>0</v>
      </c>
      <c r="K283" s="192" t="s">
        <v>1</v>
      </c>
      <c r="L283" s="38"/>
      <c r="M283" s="197" t="s">
        <v>1</v>
      </c>
      <c r="N283" s="198" t="s">
        <v>38</v>
      </c>
      <c r="O283" s="70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1" t="s">
        <v>175</v>
      </c>
      <c r="AT283" s="201" t="s">
        <v>170</v>
      </c>
      <c r="AU283" s="201" t="s">
        <v>82</v>
      </c>
      <c r="AY283" s="16" t="s">
        <v>168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6" t="s">
        <v>80</v>
      </c>
      <c r="BK283" s="202">
        <f>ROUND(I283*H283,2)</f>
        <v>0</v>
      </c>
      <c r="BL283" s="16" t="s">
        <v>175</v>
      </c>
      <c r="BM283" s="201" t="s">
        <v>770</v>
      </c>
    </row>
    <row r="284" spans="1:65" s="2" customFormat="1" ht="14.45" customHeight="1">
      <c r="A284" s="33"/>
      <c r="B284" s="34"/>
      <c r="C284" s="190" t="s">
        <v>447</v>
      </c>
      <c r="D284" s="190" t="s">
        <v>170</v>
      </c>
      <c r="E284" s="191" t="s">
        <v>444</v>
      </c>
      <c r="F284" s="192" t="s">
        <v>445</v>
      </c>
      <c r="G284" s="193" t="s">
        <v>227</v>
      </c>
      <c r="H284" s="194">
        <v>462.10500000000002</v>
      </c>
      <c r="I284" s="195"/>
      <c r="J284" s="196">
        <f>ROUND(I284*H284,2)</f>
        <v>0</v>
      </c>
      <c r="K284" s="192" t="s">
        <v>174</v>
      </c>
      <c r="L284" s="38"/>
      <c r="M284" s="197" t="s">
        <v>1</v>
      </c>
      <c r="N284" s="198" t="s">
        <v>38</v>
      </c>
      <c r="O284" s="70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1" t="s">
        <v>175</v>
      </c>
      <c r="AT284" s="201" t="s">
        <v>170</v>
      </c>
      <c r="AU284" s="201" t="s">
        <v>82</v>
      </c>
      <c r="AY284" s="16" t="s">
        <v>168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6" t="s">
        <v>80</v>
      </c>
      <c r="BK284" s="202">
        <f>ROUND(I284*H284,2)</f>
        <v>0</v>
      </c>
      <c r="BL284" s="16" t="s">
        <v>175</v>
      </c>
      <c r="BM284" s="201" t="s">
        <v>771</v>
      </c>
    </row>
    <row r="285" spans="1:65" s="2" customFormat="1" ht="24.2" customHeight="1">
      <c r="A285" s="33"/>
      <c r="B285" s="34"/>
      <c r="C285" s="190" t="s">
        <v>453</v>
      </c>
      <c r="D285" s="190" t="s">
        <v>170</v>
      </c>
      <c r="E285" s="191" t="s">
        <v>448</v>
      </c>
      <c r="F285" s="192" t="s">
        <v>449</v>
      </c>
      <c r="G285" s="193" t="s">
        <v>227</v>
      </c>
      <c r="H285" s="194">
        <v>462.10500000000002</v>
      </c>
      <c r="I285" s="195"/>
      <c r="J285" s="196">
        <f>ROUND(I285*H285,2)</f>
        <v>0</v>
      </c>
      <c r="K285" s="192" t="s">
        <v>174</v>
      </c>
      <c r="L285" s="38"/>
      <c r="M285" s="197" t="s">
        <v>1</v>
      </c>
      <c r="N285" s="198" t="s">
        <v>38</v>
      </c>
      <c r="O285" s="70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1" t="s">
        <v>175</v>
      </c>
      <c r="AT285" s="201" t="s">
        <v>170</v>
      </c>
      <c r="AU285" s="201" t="s">
        <v>82</v>
      </c>
      <c r="AY285" s="16" t="s">
        <v>168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6" t="s">
        <v>80</v>
      </c>
      <c r="BK285" s="202">
        <f>ROUND(I285*H285,2)</f>
        <v>0</v>
      </c>
      <c r="BL285" s="16" t="s">
        <v>175</v>
      </c>
      <c r="BM285" s="201" t="s">
        <v>772</v>
      </c>
    </row>
    <row r="286" spans="1:65" s="12" customFormat="1" ht="22.9" customHeight="1">
      <c r="B286" s="174"/>
      <c r="C286" s="175"/>
      <c r="D286" s="176" t="s">
        <v>72</v>
      </c>
      <c r="E286" s="188" t="s">
        <v>451</v>
      </c>
      <c r="F286" s="188" t="s">
        <v>452</v>
      </c>
      <c r="G286" s="175"/>
      <c r="H286" s="175"/>
      <c r="I286" s="178"/>
      <c r="J286" s="189">
        <f>BK286</f>
        <v>0</v>
      </c>
      <c r="K286" s="175"/>
      <c r="L286" s="180"/>
      <c r="M286" s="181"/>
      <c r="N286" s="182"/>
      <c r="O286" s="182"/>
      <c r="P286" s="183">
        <f>SUM(P287:P291)</f>
        <v>0</v>
      </c>
      <c r="Q286" s="182"/>
      <c r="R286" s="183">
        <f>SUM(R287:R291)</f>
        <v>0</v>
      </c>
      <c r="S286" s="182"/>
      <c r="T286" s="184">
        <f>SUM(T287:T291)</f>
        <v>0</v>
      </c>
      <c r="AR286" s="185" t="s">
        <v>80</v>
      </c>
      <c r="AT286" s="186" t="s">
        <v>72</v>
      </c>
      <c r="AU286" s="186" t="s">
        <v>80</v>
      </c>
      <c r="AY286" s="185" t="s">
        <v>168</v>
      </c>
      <c r="BK286" s="187">
        <f>SUM(BK287:BK291)</f>
        <v>0</v>
      </c>
    </row>
    <row r="287" spans="1:65" s="2" customFormat="1" ht="24.2" customHeight="1">
      <c r="A287" s="33"/>
      <c r="B287" s="34"/>
      <c r="C287" s="190" t="s">
        <v>459</v>
      </c>
      <c r="D287" s="190" t="s">
        <v>170</v>
      </c>
      <c r="E287" s="191" t="s">
        <v>454</v>
      </c>
      <c r="F287" s="192" t="s">
        <v>455</v>
      </c>
      <c r="G287" s="193" t="s">
        <v>227</v>
      </c>
      <c r="H287" s="194">
        <v>46.210999999999999</v>
      </c>
      <c r="I287" s="195"/>
      <c r="J287" s="196">
        <f>ROUND(I287*H287,2)</f>
        <v>0</v>
      </c>
      <c r="K287" s="192" t="s">
        <v>174</v>
      </c>
      <c r="L287" s="38"/>
      <c r="M287" s="197" t="s">
        <v>1</v>
      </c>
      <c r="N287" s="198" t="s">
        <v>38</v>
      </c>
      <c r="O287" s="70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1" t="s">
        <v>175</v>
      </c>
      <c r="AT287" s="201" t="s">
        <v>170</v>
      </c>
      <c r="AU287" s="201" t="s">
        <v>82</v>
      </c>
      <c r="AY287" s="16" t="s">
        <v>168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6" t="s">
        <v>80</v>
      </c>
      <c r="BK287" s="202">
        <f>ROUND(I287*H287,2)</f>
        <v>0</v>
      </c>
      <c r="BL287" s="16" t="s">
        <v>175</v>
      </c>
      <c r="BM287" s="201" t="s">
        <v>773</v>
      </c>
    </row>
    <row r="288" spans="1:65" s="2" customFormat="1" ht="19.5">
      <c r="A288" s="33"/>
      <c r="B288" s="34"/>
      <c r="C288" s="35"/>
      <c r="D288" s="205" t="s">
        <v>241</v>
      </c>
      <c r="E288" s="35"/>
      <c r="F288" s="236" t="s">
        <v>457</v>
      </c>
      <c r="G288" s="35"/>
      <c r="H288" s="35"/>
      <c r="I288" s="237"/>
      <c r="J288" s="35"/>
      <c r="K288" s="35"/>
      <c r="L288" s="38"/>
      <c r="M288" s="238"/>
      <c r="N288" s="239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241</v>
      </c>
      <c r="AU288" s="16" t="s">
        <v>82</v>
      </c>
    </row>
    <row r="289" spans="1:65" s="13" customFormat="1" ht="11.25">
      <c r="B289" s="203"/>
      <c r="C289" s="204"/>
      <c r="D289" s="205" t="s">
        <v>185</v>
      </c>
      <c r="E289" s="206" t="s">
        <v>1</v>
      </c>
      <c r="F289" s="207" t="s">
        <v>774</v>
      </c>
      <c r="G289" s="204"/>
      <c r="H289" s="208">
        <v>46.210999999999999</v>
      </c>
      <c r="I289" s="209"/>
      <c r="J289" s="204"/>
      <c r="K289" s="204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185</v>
      </c>
      <c r="AU289" s="214" t="s">
        <v>82</v>
      </c>
      <c r="AV289" s="13" t="s">
        <v>82</v>
      </c>
      <c r="AW289" s="13" t="s">
        <v>30</v>
      </c>
      <c r="AX289" s="13" t="s">
        <v>80</v>
      </c>
      <c r="AY289" s="214" t="s">
        <v>168</v>
      </c>
    </row>
    <row r="290" spans="1:65" s="2" customFormat="1" ht="24.2" customHeight="1">
      <c r="A290" s="33"/>
      <c r="B290" s="34"/>
      <c r="C290" s="190" t="s">
        <v>463</v>
      </c>
      <c r="D290" s="190" t="s">
        <v>170</v>
      </c>
      <c r="E290" s="191" t="s">
        <v>460</v>
      </c>
      <c r="F290" s="192" t="s">
        <v>461</v>
      </c>
      <c r="G290" s="193" t="s">
        <v>227</v>
      </c>
      <c r="H290" s="194">
        <v>499.66899999999998</v>
      </c>
      <c r="I290" s="195"/>
      <c r="J290" s="196">
        <f>ROUND(I290*H290,2)</f>
        <v>0</v>
      </c>
      <c r="K290" s="192" t="s">
        <v>174</v>
      </c>
      <c r="L290" s="38"/>
      <c r="M290" s="197" t="s">
        <v>1</v>
      </c>
      <c r="N290" s="198" t="s">
        <v>38</v>
      </c>
      <c r="O290" s="70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1" t="s">
        <v>175</v>
      </c>
      <c r="AT290" s="201" t="s">
        <v>170</v>
      </c>
      <c r="AU290" s="201" t="s">
        <v>82</v>
      </c>
      <c r="AY290" s="16" t="s">
        <v>168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6" t="s">
        <v>80</v>
      </c>
      <c r="BK290" s="202">
        <f>ROUND(I290*H290,2)</f>
        <v>0</v>
      </c>
      <c r="BL290" s="16" t="s">
        <v>175</v>
      </c>
      <c r="BM290" s="201" t="s">
        <v>775</v>
      </c>
    </row>
    <row r="291" spans="1:65" s="2" customFormat="1" ht="24.2" customHeight="1">
      <c r="A291" s="33"/>
      <c r="B291" s="34"/>
      <c r="C291" s="190" t="s">
        <v>622</v>
      </c>
      <c r="D291" s="190" t="s">
        <v>170</v>
      </c>
      <c r="E291" s="191" t="s">
        <v>464</v>
      </c>
      <c r="F291" s="192" t="s">
        <v>465</v>
      </c>
      <c r="G291" s="193" t="s">
        <v>227</v>
      </c>
      <c r="H291" s="194">
        <v>499.66899999999998</v>
      </c>
      <c r="I291" s="195"/>
      <c r="J291" s="196">
        <f>ROUND(I291*H291,2)</f>
        <v>0</v>
      </c>
      <c r="K291" s="192" t="s">
        <v>174</v>
      </c>
      <c r="L291" s="38"/>
      <c r="M291" s="240" t="s">
        <v>1</v>
      </c>
      <c r="N291" s="241" t="s">
        <v>38</v>
      </c>
      <c r="O291" s="24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1" t="s">
        <v>175</v>
      </c>
      <c r="AT291" s="201" t="s">
        <v>170</v>
      </c>
      <c r="AU291" s="201" t="s">
        <v>82</v>
      </c>
      <c r="AY291" s="16" t="s">
        <v>168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6" t="s">
        <v>80</v>
      </c>
      <c r="BK291" s="202">
        <f>ROUND(I291*H291,2)</f>
        <v>0</v>
      </c>
      <c r="BL291" s="16" t="s">
        <v>175</v>
      </c>
      <c r="BM291" s="201" t="s">
        <v>776</v>
      </c>
    </row>
    <row r="292" spans="1:65" s="2" customFormat="1" ht="6.95" customHeight="1">
      <c r="A292" s="33"/>
      <c r="B292" s="53"/>
      <c r="C292" s="54"/>
      <c r="D292" s="54"/>
      <c r="E292" s="54"/>
      <c r="F292" s="54"/>
      <c r="G292" s="54"/>
      <c r="H292" s="54"/>
      <c r="I292" s="54"/>
      <c r="J292" s="54"/>
      <c r="K292" s="54"/>
      <c r="L292" s="38"/>
      <c r="M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</row>
  </sheetData>
  <sheetProtection algorithmName="SHA-512" hashValue="MZFtQOKtmQF8z+mUy4FUJ35+H1JEm/CMx4dcrt4qBewGpc7nLth5+uz9x26cJmSESnvcD2bLS7ONBWXOEl1mfA==" saltValue="ctrqwzMobewdXstjwniOhztPoOZv3hFUTQwD/xqUouGRZaE3miRx0IJp+DkmawkU5qx6m4prhXG/C0BJ1AjVvA==" spinCount="100000" sheet="1" objects="1" scenarios="1" formatColumns="0" formatRows="0" autoFilter="0"/>
  <autoFilter ref="C128:K291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104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643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777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ROUND((SUM(BE125:BE138)),  2)</f>
        <v>0</v>
      </c>
      <c r="G35" s="33"/>
      <c r="H35" s="33"/>
      <c r="I35" s="129">
        <v>0.21</v>
      </c>
      <c r="J35" s="128">
        <f>ROUND(((SUM(BE125:BE138))*I35),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ROUND((SUM(BF125:BF138)),  2)</f>
        <v>0</v>
      </c>
      <c r="G36" s="33"/>
      <c r="H36" s="33"/>
      <c r="I36" s="129">
        <v>0.15</v>
      </c>
      <c r="J36" s="128">
        <f>ROUND(((SUM(BF125:BF138))*I36),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ROUND((SUM(BG125:BG138)),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ROUND((SUM(BH125:BH138)),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ROUND((SUM(BI125:BI138)),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643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2020/12/3.2/SO 03 - Vedlejší rozpočtové náklady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468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469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470</v>
      </c>
      <c r="E101" s="160"/>
      <c r="F101" s="160"/>
      <c r="G101" s="160"/>
      <c r="H101" s="160"/>
      <c r="I101" s="160"/>
      <c r="J101" s="161">
        <f>J132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471</v>
      </c>
      <c r="E102" s="160"/>
      <c r="F102" s="160"/>
      <c r="G102" s="160"/>
      <c r="H102" s="160"/>
      <c r="I102" s="160"/>
      <c r="J102" s="161">
        <f>J134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472</v>
      </c>
      <c r="E103" s="160"/>
      <c r="F103" s="160"/>
      <c r="G103" s="160"/>
      <c r="H103" s="160"/>
      <c r="I103" s="160"/>
      <c r="J103" s="161">
        <f>J137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643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2020/12/3.2/SO 03 - Vedlejší rozpočtové náklady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0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473</v>
      </c>
      <c r="F126" s="177" t="s">
        <v>89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P127+P132+P134+P137</f>
        <v>0</v>
      </c>
      <c r="Q126" s="182"/>
      <c r="R126" s="183">
        <f>R127+R132+R134+R137</f>
        <v>0</v>
      </c>
      <c r="S126" s="182"/>
      <c r="T126" s="184">
        <f>T127+T132+T134+T137</f>
        <v>0</v>
      </c>
      <c r="AR126" s="185" t="s">
        <v>194</v>
      </c>
      <c r="AT126" s="186" t="s">
        <v>72</v>
      </c>
      <c r="AU126" s="186" t="s">
        <v>73</v>
      </c>
      <c r="AY126" s="185" t="s">
        <v>168</v>
      </c>
      <c r="BK126" s="187">
        <f>BK127+BK132+BK134+BK137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474</v>
      </c>
      <c r="F127" s="188" t="s">
        <v>475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SUM(P128:P131)</f>
        <v>0</v>
      </c>
      <c r="Q127" s="182"/>
      <c r="R127" s="183">
        <f>SUM(R128:R131)</f>
        <v>0</v>
      </c>
      <c r="S127" s="182"/>
      <c r="T127" s="184">
        <f>SUM(T128:T131)</f>
        <v>0</v>
      </c>
      <c r="AR127" s="185" t="s">
        <v>194</v>
      </c>
      <c r="AT127" s="186" t="s">
        <v>72</v>
      </c>
      <c r="AU127" s="186" t="s">
        <v>80</v>
      </c>
      <c r="AY127" s="185" t="s">
        <v>168</v>
      </c>
      <c r="BK127" s="187">
        <f>SUM(BK128:BK131)</f>
        <v>0</v>
      </c>
    </row>
    <row r="128" spans="1:65" s="2" customFormat="1" ht="14.45" customHeight="1">
      <c r="A128" s="33"/>
      <c r="B128" s="34"/>
      <c r="C128" s="190" t="s">
        <v>80</v>
      </c>
      <c r="D128" s="190" t="s">
        <v>170</v>
      </c>
      <c r="E128" s="191" t="s">
        <v>476</v>
      </c>
      <c r="F128" s="192" t="s">
        <v>475</v>
      </c>
      <c r="G128" s="193" t="s">
        <v>477</v>
      </c>
      <c r="H128" s="194">
        <v>1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778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479</v>
      </c>
      <c r="F129" s="192" t="s">
        <v>480</v>
      </c>
      <c r="G129" s="193" t="s">
        <v>477</v>
      </c>
      <c r="H129" s="194">
        <v>1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779</v>
      </c>
    </row>
    <row r="130" spans="1:65" s="2" customFormat="1" ht="14.45" customHeight="1">
      <c r="A130" s="33"/>
      <c r="B130" s="34"/>
      <c r="C130" s="190" t="s">
        <v>180</v>
      </c>
      <c r="D130" s="190" t="s">
        <v>170</v>
      </c>
      <c r="E130" s="191" t="s">
        <v>482</v>
      </c>
      <c r="F130" s="192" t="s">
        <v>483</v>
      </c>
      <c r="G130" s="193" t="s">
        <v>477</v>
      </c>
      <c r="H130" s="194">
        <v>1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780</v>
      </c>
    </row>
    <row r="131" spans="1:65" s="2" customFormat="1" ht="14.45" customHeight="1">
      <c r="A131" s="33"/>
      <c r="B131" s="34"/>
      <c r="C131" s="190" t="s">
        <v>175</v>
      </c>
      <c r="D131" s="190" t="s">
        <v>170</v>
      </c>
      <c r="E131" s="191" t="s">
        <v>485</v>
      </c>
      <c r="F131" s="192" t="s">
        <v>486</v>
      </c>
      <c r="G131" s="193" t="s">
        <v>477</v>
      </c>
      <c r="H131" s="194">
        <v>1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781</v>
      </c>
    </row>
    <row r="132" spans="1:65" s="12" customFormat="1" ht="22.9" customHeight="1">
      <c r="B132" s="174"/>
      <c r="C132" s="175"/>
      <c r="D132" s="176" t="s">
        <v>72</v>
      </c>
      <c r="E132" s="188" t="s">
        <v>488</v>
      </c>
      <c r="F132" s="188" t="s">
        <v>489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P133</f>
        <v>0</v>
      </c>
      <c r="Q132" s="182"/>
      <c r="R132" s="183">
        <f>R133</f>
        <v>0</v>
      </c>
      <c r="S132" s="182"/>
      <c r="T132" s="184">
        <f>T133</f>
        <v>0</v>
      </c>
      <c r="AR132" s="185" t="s">
        <v>194</v>
      </c>
      <c r="AT132" s="186" t="s">
        <v>72</v>
      </c>
      <c r="AU132" s="186" t="s">
        <v>80</v>
      </c>
      <c r="AY132" s="185" t="s">
        <v>168</v>
      </c>
      <c r="BK132" s="187">
        <f>BK133</f>
        <v>0</v>
      </c>
    </row>
    <row r="133" spans="1:65" s="2" customFormat="1" ht="14.45" customHeight="1">
      <c r="A133" s="33"/>
      <c r="B133" s="34"/>
      <c r="C133" s="190" t="s">
        <v>194</v>
      </c>
      <c r="D133" s="190" t="s">
        <v>170</v>
      </c>
      <c r="E133" s="191" t="s">
        <v>490</v>
      </c>
      <c r="F133" s="192" t="s">
        <v>491</v>
      </c>
      <c r="G133" s="193" t="s">
        <v>220</v>
      </c>
      <c r="H133" s="194">
        <v>32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782</v>
      </c>
    </row>
    <row r="134" spans="1:65" s="12" customFormat="1" ht="22.9" customHeight="1">
      <c r="B134" s="174"/>
      <c r="C134" s="175"/>
      <c r="D134" s="176" t="s">
        <v>72</v>
      </c>
      <c r="E134" s="188" t="s">
        <v>493</v>
      </c>
      <c r="F134" s="188" t="s">
        <v>494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SUM(P135:P136)</f>
        <v>0</v>
      </c>
      <c r="Q134" s="182"/>
      <c r="R134" s="183">
        <f>SUM(R135:R136)</f>
        <v>0</v>
      </c>
      <c r="S134" s="182"/>
      <c r="T134" s="184">
        <f>SUM(T135:T136)</f>
        <v>0</v>
      </c>
      <c r="AR134" s="185" t="s">
        <v>194</v>
      </c>
      <c r="AT134" s="186" t="s">
        <v>72</v>
      </c>
      <c r="AU134" s="186" t="s">
        <v>80</v>
      </c>
      <c r="AY134" s="185" t="s">
        <v>168</v>
      </c>
      <c r="BK134" s="187">
        <f>SUM(BK135:BK136)</f>
        <v>0</v>
      </c>
    </row>
    <row r="135" spans="1:65" s="2" customFormat="1" ht="14.45" customHeight="1">
      <c r="A135" s="33"/>
      <c r="B135" s="34"/>
      <c r="C135" s="190" t="s">
        <v>198</v>
      </c>
      <c r="D135" s="190" t="s">
        <v>170</v>
      </c>
      <c r="E135" s="191" t="s">
        <v>495</v>
      </c>
      <c r="F135" s="192" t="s">
        <v>494</v>
      </c>
      <c r="G135" s="193" t="s">
        <v>477</v>
      </c>
      <c r="H135" s="194">
        <v>1</v>
      </c>
      <c r="I135" s="195"/>
      <c r="J135" s="196">
        <f>ROUND(I135*H135,2)</f>
        <v>0</v>
      </c>
      <c r="K135" s="192" t="s">
        <v>174</v>
      </c>
      <c r="L135" s="38"/>
      <c r="M135" s="197" t="s">
        <v>1</v>
      </c>
      <c r="N135" s="198" t="s">
        <v>38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175</v>
      </c>
      <c r="AT135" s="201" t="s">
        <v>170</v>
      </c>
      <c r="AU135" s="201" t="s">
        <v>82</v>
      </c>
      <c r="AY135" s="16" t="s">
        <v>168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80</v>
      </c>
      <c r="BK135" s="202">
        <f>ROUND(I135*H135,2)</f>
        <v>0</v>
      </c>
      <c r="BL135" s="16" t="s">
        <v>175</v>
      </c>
      <c r="BM135" s="201" t="s">
        <v>783</v>
      </c>
    </row>
    <row r="136" spans="1:65" s="2" customFormat="1" ht="19.5">
      <c r="A136" s="33"/>
      <c r="B136" s="34"/>
      <c r="C136" s="35"/>
      <c r="D136" s="205" t="s">
        <v>241</v>
      </c>
      <c r="E136" s="35"/>
      <c r="F136" s="236" t="s">
        <v>497</v>
      </c>
      <c r="G136" s="35"/>
      <c r="H136" s="35"/>
      <c r="I136" s="237"/>
      <c r="J136" s="35"/>
      <c r="K136" s="35"/>
      <c r="L136" s="38"/>
      <c r="M136" s="238"/>
      <c r="N136" s="239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241</v>
      </c>
      <c r="AU136" s="16" t="s">
        <v>82</v>
      </c>
    </row>
    <row r="137" spans="1:65" s="12" customFormat="1" ht="22.9" customHeight="1">
      <c r="B137" s="174"/>
      <c r="C137" s="175"/>
      <c r="D137" s="176" t="s">
        <v>72</v>
      </c>
      <c r="E137" s="188" t="s">
        <v>498</v>
      </c>
      <c r="F137" s="188" t="s">
        <v>499</v>
      </c>
      <c r="G137" s="175"/>
      <c r="H137" s="175"/>
      <c r="I137" s="178"/>
      <c r="J137" s="189">
        <f>BK137</f>
        <v>0</v>
      </c>
      <c r="K137" s="175"/>
      <c r="L137" s="180"/>
      <c r="M137" s="181"/>
      <c r="N137" s="182"/>
      <c r="O137" s="182"/>
      <c r="P137" s="183">
        <f>P138</f>
        <v>0</v>
      </c>
      <c r="Q137" s="182"/>
      <c r="R137" s="183">
        <f>R138</f>
        <v>0</v>
      </c>
      <c r="S137" s="182"/>
      <c r="T137" s="184">
        <f>T138</f>
        <v>0</v>
      </c>
      <c r="AR137" s="185" t="s">
        <v>194</v>
      </c>
      <c r="AT137" s="186" t="s">
        <v>72</v>
      </c>
      <c r="AU137" s="186" t="s">
        <v>80</v>
      </c>
      <c r="AY137" s="185" t="s">
        <v>168</v>
      </c>
      <c r="BK137" s="187">
        <f>BK138</f>
        <v>0</v>
      </c>
    </row>
    <row r="138" spans="1:65" s="2" customFormat="1" ht="14.45" customHeight="1">
      <c r="A138" s="33"/>
      <c r="B138" s="34"/>
      <c r="C138" s="190" t="s">
        <v>202</v>
      </c>
      <c r="D138" s="190" t="s">
        <v>170</v>
      </c>
      <c r="E138" s="191" t="s">
        <v>500</v>
      </c>
      <c r="F138" s="192" t="s">
        <v>501</v>
      </c>
      <c r="G138" s="193" t="s">
        <v>477</v>
      </c>
      <c r="H138" s="194">
        <v>1</v>
      </c>
      <c r="I138" s="195"/>
      <c r="J138" s="196">
        <f>ROUND(I138*H138,2)</f>
        <v>0</v>
      </c>
      <c r="K138" s="192" t="s">
        <v>1</v>
      </c>
      <c r="L138" s="38"/>
      <c r="M138" s="240" t="s">
        <v>1</v>
      </c>
      <c r="N138" s="241" t="s">
        <v>38</v>
      </c>
      <c r="O138" s="242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784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JUYsyoc/yc+J1/RXhM8jrB4HquyiPhrHUI9YxbS9dIghtBXDZnfO5w153/YBnKS0g2tSA/mzp9GfYFAwUZ5LNQ==" saltValue="/6XOxaI7rJZUwWlUHQnIkRLbIUrpE4xvux8B6S+G9CszQCKDJLvephiPDGdWdk3xi8Mu0SPPyZmrHSFVDDB6uQ==" spinCount="100000" sheet="1" objects="1" scenarios="1" formatColumns="0" formatRows="0" autoFilter="0"/>
  <autoFilter ref="C124:K13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109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785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786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ROUND((SUM(BE126:BE233)),  2)</f>
        <v>0</v>
      </c>
      <c r="G35" s="33"/>
      <c r="H35" s="33"/>
      <c r="I35" s="129">
        <v>0.21</v>
      </c>
      <c r="J35" s="128">
        <f>ROUND(((SUM(BE126:BE233))*I35),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ROUND((SUM(BF126:BF233)),  2)</f>
        <v>0</v>
      </c>
      <c r="G36" s="33"/>
      <c r="H36" s="33"/>
      <c r="I36" s="129">
        <v>0.15</v>
      </c>
      <c r="J36" s="128">
        <f>ROUND(((SUM(BF126:BF233))*I36),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ROUND((SUM(BG126:BG233)),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ROUND((SUM(BH126:BH233)),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ROUND((SUM(BI126:BI233)),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785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2020/12/4.1/SO 04 - Stavební část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144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145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147</v>
      </c>
      <c r="E101" s="160"/>
      <c r="F101" s="160"/>
      <c r="G101" s="160"/>
      <c r="H101" s="160"/>
      <c r="I101" s="160"/>
      <c r="J101" s="161">
        <f>J144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150</v>
      </c>
      <c r="E102" s="160"/>
      <c r="F102" s="160"/>
      <c r="G102" s="160"/>
      <c r="H102" s="160"/>
      <c r="I102" s="160"/>
      <c r="J102" s="161">
        <f>J163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151</v>
      </c>
      <c r="E103" s="160"/>
      <c r="F103" s="160"/>
      <c r="G103" s="160"/>
      <c r="H103" s="160"/>
      <c r="I103" s="160"/>
      <c r="J103" s="161">
        <f>J221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152</v>
      </c>
      <c r="E104" s="160"/>
      <c r="F104" s="160"/>
      <c r="G104" s="160"/>
      <c r="H104" s="160"/>
      <c r="I104" s="160"/>
      <c r="J104" s="161">
        <f>J228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153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297" t="str">
        <f>E7</f>
        <v>Oprava mostních objektů na trati Litoměřice - Česká Lípa</v>
      </c>
      <c r="F114" s="298"/>
      <c r="G114" s="298"/>
      <c r="H114" s="29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135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297" t="s">
        <v>785</v>
      </c>
      <c r="F116" s="299"/>
      <c r="G116" s="299"/>
      <c r="H116" s="29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137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0" t="str">
        <f>E11</f>
        <v>2020/12/4.1/SO 04 - Stavební část</v>
      </c>
      <c r="F118" s="299"/>
      <c r="G118" s="299"/>
      <c r="H118" s="29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 xml:space="preserve"> </v>
      </c>
      <c r="G120" s="35"/>
      <c r="H120" s="35"/>
      <c r="I120" s="28" t="s">
        <v>22</v>
      </c>
      <c r="J120" s="65" t="str">
        <f>IF(J14="","",J14)</f>
        <v>14. 7. 2020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5"/>
      <c r="E122" s="35"/>
      <c r="F122" s="26" t="str">
        <f>E17</f>
        <v xml:space="preserve"> </v>
      </c>
      <c r="G122" s="35"/>
      <c r="H122" s="35"/>
      <c r="I122" s="28" t="s">
        <v>29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IF(E20="","",E20)</f>
        <v>Vyplň údaj</v>
      </c>
      <c r="G123" s="35"/>
      <c r="H123" s="35"/>
      <c r="I123" s="28" t="s">
        <v>31</v>
      </c>
      <c r="J123" s="31" t="str">
        <f>E26</f>
        <v xml:space="preserve"> 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154</v>
      </c>
      <c r="D125" s="166" t="s">
        <v>58</v>
      </c>
      <c r="E125" s="166" t="s">
        <v>54</v>
      </c>
      <c r="F125" s="166" t="s">
        <v>55</v>
      </c>
      <c r="G125" s="166" t="s">
        <v>155</v>
      </c>
      <c r="H125" s="166" t="s">
        <v>156</v>
      </c>
      <c r="I125" s="166" t="s">
        <v>157</v>
      </c>
      <c r="J125" s="166" t="s">
        <v>141</v>
      </c>
      <c r="K125" s="167" t="s">
        <v>158</v>
      </c>
      <c r="L125" s="168"/>
      <c r="M125" s="74" t="s">
        <v>1</v>
      </c>
      <c r="N125" s="75" t="s">
        <v>37</v>
      </c>
      <c r="O125" s="75" t="s">
        <v>159</v>
      </c>
      <c r="P125" s="75" t="s">
        <v>160</v>
      </c>
      <c r="Q125" s="75" t="s">
        <v>161</v>
      </c>
      <c r="R125" s="75" t="s">
        <v>162</v>
      </c>
      <c r="S125" s="75" t="s">
        <v>163</v>
      </c>
      <c r="T125" s="76" t="s">
        <v>164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165</v>
      </c>
      <c r="D126" s="35"/>
      <c r="E126" s="35"/>
      <c r="F126" s="35"/>
      <c r="G126" s="35"/>
      <c r="H126" s="35"/>
      <c r="I126" s="35"/>
      <c r="J126" s="169">
        <f>BK126</f>
        <v>0</v>
      </c>
      <c r="K126" s="35"/>
      <c r="L126" s="38"/>
      <c r="M126" s="77"/>
      <c r="N126" s="170"/>
      <c r="O126" s="78"/>
      <c r="P126" s="171">
        <f>P127</f>
        <v>0</v>
      </c>
      <c r="Q126" s="78"/>
      <c r="R126" s="171">
        <f>R127</f>
        <v>42.611537188</v>
      </c>
      <c r="S126" s="78"/>
      <c r="T126" s="172">
        <f>T127</f>
        <v>55.939275300000006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72</v>
      </c>
      <c r="AU126" s="16" t="s">
        <v>143</v>
      </c>
      <c r="BK126" s="173">
        <f>BK127</f>
        <v>0</v>
      </c>
    </row>
    <row r="127" spans="1:63" s="12" customFormat="1" ht="25.9" customHeight="1">
      <c r="B127" s="174"/>
      <c r="C127" s="175"/>
      <c r="D127" s="176" t="s">
        <v>72</v>
      </c>
      <c r="E127" s="177" t="s">
        <v>166</v>
      </c>
      <c r="F127" s="177" t="s">
        <v>167</v>
      </c>
      <c r="G127" s="175"/>
      <c r="H127" s="175"/>
      <c r="I127" s="178"/>
      <c r="J127" s="179">
        <f>BK127</f>
        <v>0</v>
      </c>
      <c r="K127" s="175"/>
      <c r="L127" s="180"/>
      <c r="M127" s="181"/>
      <c r="N127" s="182"/>
      <c r="O127" s="182"/>
      <c r="P127" s="183">
        <f>P128+P144+P163+P221+P228</f>
        <v>0</v>
      </c>
      <c r="Q127" s="182"/>
      <c r="R127" s="183">
        <f>R128+R144+R163+R221+R228</f>
        <v>42.611537188</v>
      </c>
      <c r="S127" s="182"/>
      <c r="T127" s="184">
        <f>T128+T144+T163+T221+T228</f>
        <v>55.939275300000006</v>
      </c>
      <c r="AR127" s="185" t="s">
        <v>80</v>
      </c>
      <c r="AT127" s="186" t="s">
        <v>72</v>
      </c>
      <c r="AU127" s="186" t="s">
        <v>73</v>
      </c>
      <c r="AY127" s="185" t="s">
        <v>168</v>
      </c>
      <c r="BK127" s="187">
        <f>BK128+BK144+BK163+BK221+BK228</f>
        <v>0</v>
      </c>
    </row>
    <row r="128" spans="1:63" s="12" customFormat="1" ht="22.9" customHeight="1">
      <c r="B128" s="174"/>
      <c r="C128" s="175"/>
      <c r="D128" s="176" t="s">
        <v>72</v>
      </c>
      <c r="E128" s="188" t="s">
        <v>80</v>
      </c>
      <c r="F128" s="188" t="s">
        <v>169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SUM(P129:P143)</f>
        <v>0</v>
      </c>
      <c r="Q128" s="182"/>
      <c r="R128" s="183">
        <f>SUM(R129:R143)</f>
        <v>6.2059200000000002E-2</v>
      </c>
      <c r="S128" s="182"/>
      <c r="T128" s="184">
        <f>SUM(T129:T143)</f>
        <v>0</v>
      </c>
      <c r="AR128" s="185" t="s">
        <v>80</v>
      </c>
      <c r="AT128" s="186" t="s">
        <v>72</v>
      </c>
      <c r="AU128" s="186" t="s">
        <v>80</v>
      </c>
      <c r="AY128" s="185" t="s">
        <v>168</v>
      </c>
      <c r="BK128" s="187">
        <f>SUM(BK129:BK143)</f>
        <v>0</v>
      </c>
    </row>
    <row r="129" spans="1:65" s="2" customFormat="1" ht="24.2" customHeight="1">
      <c r="A129" s="33"/>
      <c r="B129" s="34"/>
      <c r="C129" s="190" t="s">
        <v>80</v>
      </c>
      <c r="D129" s="190" t="s">
        <v>170</v>
      </c>
      <c r="E129" s="191" t="s">
        <v>171</v>
      </c>
      <c r="F129" s="192" t="s">
        <v>172</v>
      </c>
      <c r="G129" s="193" t="s">
        <v>173</v>
      </c>
      <c r="H129" s="194">
        <v>300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787</v>
      </c>
    </row>
    <row r="130" spans="1:65" s="2" customFormat="1" ht="14.45" customHeight="1">
      <c r="A130" s="33"/>
      <c r="B130" s="34"/>
      <c r="C130" s="190" t="s">
        <v>82</v>
      </c>
      <c r="D130" s="190" t="s">
        <v>170</v>
      </c>
      <c r="E130" s="191" t="s">
        <v>177</v>
      </c>
      <c r="F130" s="192" t="s">
        <v>178</v>
      </c>
      <c r="G130" s="193" t="s">
        <v>173</v>
      </c>
      <c r="H130" s="194">
        <v>300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788</v>
      </c>
    </row>
    <row r="131" spans="1:65" s="2" customFormat="1" ht="37.9" customHeight="1">
      <c r="A131" s="33"/>
      <c r="B131" s="34"/>
      <c r="C131" s="190" t="s">
        <v>180</v>
      </c>
      <c r="D131" s="190" t="s">
        <v>170</v>
      </c>
      <c r="E131" s="191" t="s">
        <v>181</v>
      </c>
      <c r="F131" s="192" t="s">
        <v>182</v>
      </c>
      <c r="G131" s="193" t="s">
        <v>183</v>
      </c>
      <c r="H131" s="194">
        <v>21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789</v>
      </c>
    </row>
    <row r="132" spans="1:65" s="13" customFormat="1" ht="11.25">
      <c r="B132" s="203"/>
      <c r="C132" s="204"/>
      <c r="D132" s="205" t="s">
        <v>185</v>
      </c>
      <c r="E132" s="206" t="s">
        <v>1</v>
      </c>
      <c r="F132" s="207" t="s">
        <v>790</v>
      </c>
      <c r="G132" s="204"/>
      <c r="H132" s="208">
        <v>16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185</v>
      </c>
      <c r="AU132" s="214" t="s">
        <v>82</v>
      </c>
      <c r="AV132" s="13" t="s">
        <v>82</v>
      </c>
      <c r="AW132" s="13" t="s">
        <v>30</v>
      </c>
      <c r="AX132" s="13" t="s">
        <v>73</v>
      </c>
      <c r="AY132" s="214" t="s">
        <v>168</v>
      </c>
    </row>
    <row r="133" spans="1:65" s="13" customFormat="1" ht="11.25">
      <c r="B133" s="203"/>
      <c r="C133" s="204"/>
      <c r="D133" s="205" t="s">
        <v>185</v>
      </c>
      <c r="E133" s="206" t="s">
        <v>1</v>
      </c>
      <c r="F133" s="207" t="s">
        <v>791</v>
      </c>
      <c r="G133" s="204"/>
      <c r="H133" s="208">
        <v>5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185</v>
      </c>
      <c r="AU133" s="214" t="s">
        <v>82</v>
      </c>
      <c r="AV133" s="13" t="s">
        <v>82</v>
      </c>
      <c r="AW133" s="13" t="s">
        <v>30</v>
      </c>
      <c r="AX133" s="13" t="s">
        <v>73</v>
      </c>
      <c r="AY133" s="214" t="s">
        <v>168</v>
      </c>
    </row>
    <row r="134" spans="1:65" s="14" customFormat="1" ht="11.25">
      <c r="B134" s="215"/>
      <c r="C134" s="216"/>
      <c r="D134" s="205" t="s">
        <v>185</v>
      </c>
      <c r="E134" s="217" t="s">
        <v>1</v>
      </c>
      <c r="F134" s="218" t="s">
        <v>189</v>
      </c>
      <c r="G134" s="216"/>
      <c r="H134" s="219">
        <v>21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185</v>
      </c>
      <c r="AU134" s="225" t="s">
        <v>82</v>
      </c>
      <c r="AV134" s="14" t="s">
        <v>175</v>
      </c>
      <c r="AW134" s="14" t="s">
        <v>30</v>
      </c>
      <c r="AX134" s="14" t="s">
        <v>80</v>
      </c>
      <c r="AY134" s="225" t="s">
        <v>168</v>
      </c>
    </row>
    <row r="135" spans="1:65" s="2" customFormat="1" ht="14.45" customHeight="1">
      <c r="A135" s="33"/>
      <c r="B135" s="34"/>
      <c r="C135" s="190" t="s">
        <v>175</v>
      </c>
      <c r="D135" s="190" t="s">
        <v>170</v>
      </c>
      <c r="E135" s="191" t="s">
        <v>190</v>
      </c>
      <c r="F135" s="192" t="s">
        <v>191</v>
      </c>
      <c r="G135" s="193" t="s">
        <v>173</v>
      </c>
      <c r="H135" s="194">
        <v>10</v>
      </c>
      <c r="I135" s="195"/>
      <c r="J135" s="196">
        <f>ROUND(I135*H135,2)</f>
        <v>0</v>
      </c>
      <c r="K135" s="192" t="s">
        <v>174</v>
      </c>
      <c r="L135" s="38"/>
      <c r="M135" s="197" t="s">
        <v>1</v>
      </c>
      <c r="N135" s="198" t="s">
        <v>38</v>
      </c>
      <c r="O135" s="70"/>
      <c r="P135" s="199">
        <f>O135*H135</f>
        <v>0</v>
      </c>
      <c r="Q135" s="199">
        <v>6.2059200000000002E-3</v>
      </c>
      <c r="R135" s="199">
        <f>Q135*H135</f>
        <v>6.2059200000000002E-2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175</v>
      </c>
      <c r="AT135" s="201" t="s">
        <v>170</v>
      </c>
      <c r="AU135" s="201" t="s">
        <v>82</v>
      </c>
      <c r="AY135" s="16" t="s">
        <v>168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80</v>
      </c>
      <c r="BK135" s="202">
        <f>ROUND(I135*H135,2)</f>
        <v>0</v>
      </c>
      <c r="BL135" s="16" t="s">
        <v>175</v>
      </c>
      <c r="BM135" s="201" t="s">
        <v>792</v>
      </c>
    </row>
    <row r="136" spans="1:65" s="13" customFormat="1" ht="11.25">
      <c r="B136" s="203"/>
      <c r="C136" s="204"/>
      <c r="D136" s="205" t="s">
        <v>185</v>
      </c>
      <c r="E136" s="206" t="s">
        <v>1</v>
      </c>
      <c r="F136" s="207" t="s">
        <v>193</v>
      </c>
      <c r="G136" s="204"/>
      <c r="H136" s="208">
        <v>10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185</v>
      </c>
      <c r="AU136" s="214" t="s">
        <v>82</v>
      </c>
      <c r="AV136" s="13" t="s">
        <v>82</v>
      </c>
      <c r="AW136" s="13" t="s">
        <v>30</v>
      </c>
      <c r="AX136" s="13" t="s">
        <v>80</v>
      </c>
      <c r="AY136" s="214" t="s">
        <v>168</v>
      </c>
    </row>
    <row r="137" spans="1:65" s="2" customFormat="1" ht="24.2" customHeight="1">
      <c r="A137" s="33"/>
      <c r="B137" s="34"/>
      <c r="C137" s="190" t="s">
        <v>194</v>
      </c>
      <c r="D137" s="190" t="s">
        <v>170</v>
      </c>
      <c r="E137" s="191" t="s">
        <v>195</v>
      </c>
      <c r="F137" s="192" t="s">
        <v>196</v>
      </c>
      <c r="G137" s="193" t="s">
        <v>173</v>
      </c>
      <c r="H137" s="194">
        <v>10</v>
      </c>
      <c r="I137" s="195"/>
      <c r="J137" s="196">
        <f>ROUND(I137*H137,2)</f>
        <v>0</v>
      </c>
      <c r="K137" s="192" t="s">
        <v>174</v>
      </c>
      <c r="L137" s="38"/>
      <c r="M137" s="197" t="s">
        <v>1</v>
      </c>
      <c r="N137" s="198" t="s">
        <v>38</v>
      </c>
      <c r="O137" s="7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1" t="s">
        <v>175</v>
      </c>
      <c r="AT137" s="201" t="s">
        <v>170</v>
      </c>
      <c r="AU137" s="201" t="s">
        <v>82</v>
      </c>
      <c r="AY137" s="16" t="s">
        <v>168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6" t="s">
        <v>80</v>
      </c>
      <c r="BK137" s="202">
        <f>ROUND(I137*H137,2)</f>
        <v>0</v>
      </c>
      <c r="BL137" s="16" t="s">
        <v>175</v>
      </c>
      <c r="BM137" s="201" t="s">
        <v>793</v>
      </c>
    </row>
    <row r="138" spans="1:65" s="2" customFormat="1" ht="24.2" customHeight="1">
      <c r="A138" s="33"/>
      <c r="B138" s="34"/>
      <c r="C138" s="190" t="s">
        <v>198</v>
      </c>
      <c r="D138" s="190" t="s">
        <v>170</v>
      </c>
      <c r="E138" s="191" t="s">
        <v>199</v>
      </c>
      <c r="F138" s="192" t="s">
        <v>200</v>
      </c>
      <c r="G138" s="193" t="s">
        <v>183</v>
      </c>
      <c r="H138" s="194">
        <v>31</v>
      </c>
      <c r="I138" s="195"/>
      <c r="J138" s="196">
        <f>ROUND(I138*H138,2)</f>
        <v>0</v>
      </c>
      <c r="K138" s="192" t="s">
        <v>174</v>
      </c>
      <c r="L138" s="38"/>
      <c r="M138" s="197" t="s">
        <v>1</v>
      </c>
      <c r="N138" s="198" t="s">
        <v>38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794</v>
      </c>
    </row>
    <row r="139" spans="1:65" s="2" customFormat="1" ht="24.2" customHeight="1">
      <c r="A139" s="33"/>
      <c r="B139" s="34"/>
      <c r="C139" s="190" t="s">
        <v>202</v>
      </c>
      <c r="D139" s="190" t="s">
        <v>170</v>
      </c>
      <c r="E139" s="191" t="s">
        <v>203</v>
      </c>
      <c r="F139" s="192" t="s">
        <v>204</v>
      </c>
      <c r="G139" s="193" t="s">
        <v>173</v>
      </c>
      <c r="H139" s="194">
        <v>197</v>
      </c>
      <c r="I139" s="195"/>
      <c r="J139" s="196">
        <f>ROUND(I139*H139,2)</f>
        <v>0</v>
      </c>
      <c r="K139" s="192" t="s">
        <v>174</v>
      </c>
      <c r="L139" s="38"/>
      <c r="M139" s="197" t="s">
        <v>1</v>
      </c>
      <c r="N139" s="198" t="s">
        <v>38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175</v>
      </c>
      <c r="AT139" s="201" t="s">
        <v>170</v>
      </c>
      <c r="AU139" s="201" t="s">
        <v>82</v>
      </c>
      <c r="AY139" s="16" t="s">
        <v>168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80</v>
      </c>
      <c r="BK139" s="202">
        <f>ROUND(I139*H139,2)</f>
        <v>0</v>
      </c>
      <c r="BL139" s="16" t="s">
        <v>175</v>
      </c>
      <c r="BM139" s="201" t="s">
        <v>795</v>
      </c>
    </row>
    <row r="140" spans="1:65" s="13" customFormat="1" ht="11.25">
      <c r="B140" s="203"/>
      <c r="C140" s="204"/>
      <c r="D140" s="205" t="s">
        <v>185</v>
      </c>
      <c r="E140" s="206" t="s">
        <v>1</v>
      </c>
      <c r="F140" s="207" t="s">
        <v>206</v>
      </c>
      <c r="G140" s="204"/>
      <c r="H140" s="208">
        <v>197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185</v>
      </c>
      <c r="AU140" s="214" t="s">
        <v>82</v>
      </c>
      <c r="AV140" s="13" t="s">
        <v>82</v>
      </c>
      <c r="AW140" s="13" t="s">
        <v>30</v>
      </c>
      <c r="AX140" s="13" t="s">
        <v>80</v>
      </c>
      <c r="AY140" s="214" t="s">
        <v>168</v>
      </c>
    </row>
    <row r="141" spans="1:65" s="2" customFormat="1" ht="24.2" customHeight="1">
      <c r="A141" s="33"/>
      <c r="B141" s="34"/>
      <c r="C141" s="190" t="s">
        <v>207</v>
      </c>
      <c r="D141" s="190" t="s">
        <v>170</v>
      </c>
      <c r="E141" s="191" t="s">
        <v>208</v>
      </c>
      <c r="F141" s="192" t="s">
        <v>209</v>
      </c>
      <c r="G141" s="193" t="s">
        <v>173</v>
      </c>
      <c r="H141" s="194">
        <v>197</v>
      </c>
      <c r="I141" s="195"/>
      <c r="J141" s="196">
        <f>ROUND(I141*H141,2)</f>
        <v>0</v>
      </c>
      <c r="K141" s="192" t="s">
        <v>174</v>
      </c>
      <c r="L141" s="38"/>
      <c r="M141" s="197" t="s">
        <v>1</v>
      </c>
      <c r="N141" s="198" t="s">
        <v>38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175</v>
      </c>
      <c r="AT141" s="201" t="s">
        <v>170</v>
      </c>
      <c r="AU141" s="201" t="s">
        <v>82</v>
      </c>
      <c r="AY141" s="16" t="s">
        <v>168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80</v>
      </c>
      <c r="BK141" s="202">
        <f>ROUND(I141*H141,2)</f>
        <v>0</v>
      </c>
      <c r="BL141" s="16" t="s">
        <v>175</v>
      </c>
      <c r="BM141" s="201" t="s">
        <v>796</v>
      </c>
    </row>
    <row r="142" spans="1:65" s="2" customFormat="1" ht="24.2" customHeight="1">
      <c r="A142" s="33"/>
      <c r="B142" s="34"/>
      <c r="C142" s="190" t="s">
        <v>211</v>
      </c>
      <c r="D142" s="190" t="s">
        <v>170</v>
      </c>
      <c r="E142" s="191" t="s">
        <v>212</v>
      </c>
      <c r="F142" s="192" t="s">
        <v>213</v>
      </c>
      <c r="G142" s="193" t="s">
        <v>183</v>
      </c>
      <c r="H142" s="194">
        <v>8.4</v>
      </c>
      <c r="I142" s="195"/>
      <c r="J142" s="196">
        <f>ROUND(I142*H142,2)</f>
        <v>0</v>
      </c>
      <c r="K142" s="192" t="s">
        <v>174</v>
      </c>
      <c r="L142" s="38"/>
      <c r="M142" s="197" t="s">
        <v>1</v>
      </c>
      <c r="N142" s="198" t="s">
        <v>38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175</v>
      </c>
      <c r="AT142" s="201" t="s">
        <v>170</v>
      </c>
      <c r="AU142" s="201" t="s">
        <v>82</v>
      </c>
      <c r="AY142" s="16" t="s">
        <v>168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80</v>
      </c>
      <c r="BK142" s="202">
        <f>ROUND(I142*H142,2)</f>
        <v>0</v>
      </c>
      <c r="BL142" s="16" t="s">
        <v>175</v>
      </c>
      <c r="BM142" s="201" t="s">
        <v>797</v>
      </c>
    </row>
    <row r="143" spans="1:65" s="13" customFormat="1" ht="11.25">
      <c r="B143" s="203"/>
      <c r="C143" s="204"/>
      <c r="D143" s="205" t="s">
        <v>185</v>
      </c>
      <c r="E143" s="206" t="s">
        <v>1</v>
      </c>
      <c r="F143" s="207" t="s">
        <v>215</v>
      </c>
      <c r="G143" s="204"/>
      <c r="H143" s="208">
        <v>8.4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185</v>
      </c>
      <c r="AU143" s="214" t="s">
        <v>82</v>
      </c>
      <c r="AV143" s="13" t="s">
        <v>82</v>
      </c>
      <c r="AW143" s="13" t="s">
        <v>30</v>
      </c>
      <c r="AX143" s="13" t="s">
        <v>80</v>
      </c>
      <c r="AY143" s="214" t="s">
        <v>168</v>
      </c>
    </row>
    <row r="144" spans="1:65" s="12" customFormat="1" ht="22.9" customHeight="1">
      <c r="B144" s="174"/>
      <c r="C144" s="175"/>
      <c r="D144" s="176" t="s">
        <v>72</v>
      </c>
      <c r="E144" s="188" t="s">
        <v>180</v>
      </c>
      <c r="F144" s="188" t="s">
        <v>245</v>
      </c>
      <c r="G144" s="175"/>
      <c r="H144" s="175"/>
      <c r="I144" s="178"/>
      <c r="J144" s="189">
        <f>BK144</f>
        <v>0</v>
      </c>
      <c r="K144" s="175"/>
      <c r="L144" s="180"/>
      <c r="M144" s="181"/>
      <c r="N144" s="182"/>
      <c r="O144" s="182"/>
      <c r="P144" s="183">
        <f>SUM(P145:P162)</f>
        <v>0</v>
      </c>
      <c r="Q144" s="182"/>
      <c r="R144" s="183">
        <f>SUM(R145:R162)</f>
        <v>12.384019384000002</v>
      </c>
      <c r="S144" s="182"/>
      <c r="T144" s="184">
        <f>SUM(T145:T162)</f>
        <v>0</v>
      </c>
      <c r="AR144" s="185" t="s">
        <v>80</v>
      </c>
      <c r="AT144" s="186" t="s">
        <v>72</v>
      </c>
      <c r="AU144" s="186" t="s">
        <v>80</v>
      </c>
      <c r="AY144" s="185" t="s">
        <v>168</v>
      </c>
      <c r="BK144" s="187">
        <f>SUM(BK145:BK162)</f>
        <v>0</v>
      </c>
    </row>
    <row r="145" spans="1:65" s="2" customFormat="1" ht="24.2" customHeight="1">
      <c r="A145" s="33"/>
      <c r="B145" s="34"/>
      <c r="C145" s="190" t="s">
        <v>217</v>
      </c>
      <c r="D145" s="190" t="s">
        <v>170</v>
      </c>
      <c r="E145" s="191" t="s">
        <v>247</v>
      </c>
      <c r="F145" s="192" t="s">
        <v>248</v>
      </c>
      <c r="G145" s="193" t="s">
        <v>249</v>
      </c>
      <c r="H145" s="194">
        <v>28</v>
      </c>
      <c r="I145" s="195"/>
      <c r="J145" s="196">
        <f>ROUND(I145*H145,2)</f>
        <v>0</v>
      </c>
      <c r="K145" s="192" t="s">
        <v>174</v>
      </c>
      <c r="L145" s="38"/>
      <c r="M145" s="197" t="s">
        <v>1</v>
      </c>
      <c r="N145" s="198" t="s">
        <v>38</v>
      </c>
      <c r="O145" s="70"/>
      <c r="P145" s="199">
        <f>O145*H145</f>
        <v>0</v>
      </c>
      <c r="Q145" s="199">
        <v>1.1868E-3</v>
      </c>
      <c r="R145" s="199">
        <f>Q145*H145</f>
        <v>3.32304E-2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175</v>
      </c>
      <c r="AT145" s="201" t="s">
        <v>170</v>
      </c>
      <c r="AU145" s="201" t="s">
        <v>82</v>
      </c>
      <c r="AY145" s="16" t="s">
        <v>168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80</v>
      </c>
      <c r="BK145" s="202">
        <f>ROUND(I145*H145,2)</f>
        <v>0</v>
      </c>
      <c r="BL145" s="16" t="s">
        <v>175</v>
      </c>
      <c r="BM145" s="201" t="s">
        <v>798</v>
      </c>
    </row>
    <row r="146" spans="1:65" s="2" customFormat="1" ht="19.5">
      <c r="A146" s="33"/>
      <c r="B146" s="34"/>
      <c r="C146" s="35"/>
      <c r="D146" s="205" t="s">
        <v>241</v>
      </c>
      <c r="E146" s="35"/>
      <c r="F146" s="236" t="s">
        <v>251</v>
      </c>
      <c r="G146" s="35"/>
      <c r="H146" s="35"/>
      <c r="I146" s="237"/>
      <c r="J146" s="35"/>
      <c r="K146" s="35"/>
      <c r="L146" s="38"/>
      <c r="M146" s="238"/>
      <c r="N146" s="239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241</v>
      </c>
      <c r="AU146" s="16" t="s">
        <v>82</v>
      </c>
    </row>
    <row r="147" spans="1:65" s="13" customFormat="1" ht="11.25">
      <c r="B147" s="203"/>
      <c r="C147" s="204"/>
      <c r="D147" s="205" t="s">
        <v>185</v>
      </c>
      <c r="E147" s="206" t="s">
        <v>1</v>
      </c>
      <c r="F147" s="207" t="s">
        <v>799</v>
      </c>
      <c r="G147" s="204"/>
      <c r="H147" s="208">
        <v>28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185</v>
      </c>
      <c r="AU147" s="214" t="s">
        <v>82</v>
      </c>
      <c r="AV147" s="13" t="s">
        <v>82</v>
      </c>
      <c r="AW147" s="13" t="s">
        <v>30</v>
      </c>
      <c r="AX147" s="13" t="s">
        <v>80</v>
      </c>
      <c r="AY147" s="214" t="s">
        <v>168</v>
      </c>
    </row>
    <row r="148" spans="1:65" s="2" customFormat="1" ht="24.2" customHeight="1">
      <c r="A148" s="33"/>
      <c r="B148" s="34"/>
      <c r="C148" s="226" t="s">
        <v>223</v>
      </c>
      <c r="D148" s="226" t="s">
        <v>224</v>
      </c>
      <c r="E148" s="227" t="s">
        <v>253</v>
      </c>
      <c r="F148" s="228" t="s">
        <v>254</v>
      </c>
      <c r="G148" s="229" t="s">
        <v>227</v>
      </c>
      <c r="H148" s="230">
        <v>7.4999999999999997E-2</v>
      </c>
      <c r="I148" s="231"/>
      <c r="J148" s="232">
        <f>ROUND(I148*H148,2)</f>
        <v>0</v>
      </c>
      <c r="K148" s="228" t="s">
        <v>174</v>
      </c>
      <c r="L148" s="233"/>
      <c r="M148" s="234" t="s">
        <v>1</v>
      </c>
      <c r="N148" s="235" t="s">
        <v>38</v>
      </c>
      <c r="O148" s="70"/>
      <c r="P148" s="199">
        <f>O148*H148</f>
        <v>0</v>
      </c>
      <c r="Q148" s="199">
        <v>1</v>
      </c>
      <c r="R148" s="199">
        <f>Q148*H148</f>
        <v>7.4999999999999997E-2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207</v>
      </c>
      <c r="AT148" s="201" t="s">
        <v>224</v>
      </c>
      <c r="AU148" s="201" t="s">
        <v>82</v>
      </c>
      <c r="AY148" s="16" t="s">
        <v>168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80</v>
      </c>
      <c r="BK148" s="202">
        <f>ROUND(I148*H148,2)</f>
        <v>0</v>
      </c>
      <c r="BL148" s="16" t="s">
        <v>175</v>
      </c>
      <c r="BM148" s="201" t="s">
        <v>800</v>
      </c>
    </row>
    <row r="149" spans="1:65" s="2" customFormat="1" ht="19.5">
      <c r="A149" s="33"/>
      <c r="B149" s="34"/>
      <c r="C149" s="35"/>
      <c r="D149" s="205" t="s">
        <v>241</v>
      </c>
      <c r="E149" s="35"/>
      <c r="F149" s="236" t="s">
        <v>256</v>
      </c>
      <c r="G149" s="35"/>
      <c r="H149" s="35"/>
      <c r="I149" s="237"/>
      <c r="J149" s="35"/>
      <c r="K149" s="35"/>
      <c r="L149" s="38"/>
      <c r="M149" s="238"/>
      <c r="N149" s="239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241</v>
      </c>
      <c r="AU149" s="16" t="s">
        <v>82</v>
      </c>
    </row>
    <row r="150" spans="1:65" s="13" customFormat="1" ht="11.25">
      <c r="B150" s="203"/>
      <c r="C150" s="204"/>
      <c r="D150" s="205" t="s">
        <v>185</v>
      </c>
      <c r="E150" s="206" t="s">
        <v>1</v>
      </c>
      <c r="F150" s="207" t="s">
        <v>801</v>
      </c>
      <c r="G150" s="204"/>
      <c r="H150" s="208">
        <v>7.4999999999999997E-2</v>
      </c>
      <c r="I150" s="209"/>
      <c r="J150" s="204"/>
      <c r="K150" s="204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185</v>
      </c>
      <c r="AU150" s="214" t="s">
        <v>82</v>
      </c>
      <c r="AV150" s="13" t="s">
        <v>82</v>
      </c>
      <c r="AW150" s="13" t="s">
        <v>30</v>
      </c>
      <c r="AX150" s="13" t="s">
        <v>80</v>
      </c>
      <c r="AY150" s="214" t="s">
        <v>168</v>
      </c>
    </row>
    <row r="151" spans="1:65" s="2" customFormat="1" ht="14.45" customHeight="1">
      <c r="A151" s="33"/>
      <c r="B151" s="34"/>
      <c r="C151" s="190" t="s">
        <v>230</v>
      </c>
      <c r="D151" s="190" t="s">
        <v>170</v>
      </c>
      <c r="E151" s="191" t="s">
        <v>259</v>
      </c>
      <c r="F151" s="192" t="s">
        <v>260</v>
      </c>
      <c r="G151" s="193" t="s">
        <v>183</v>
      </c>
      <c r="H151" s="194">
        <v>4.2</v>
      </c>
      <c r="I151" s="195"/>
      <c r="J151" s="196">
        <f>ROUND(I151*H151,2)</f>
        <v>0</v>
      </c>
      <c r="K151" s="192" t="s">
        <v>174</v>
      </c>
      <c r="L151" s="38"/>
      <c r="M151" s="197" t="s">
        <v>1</v>
      </c>
      <c r="N151" s="198" t="s">
        <v>38</v>
      </c>
      <c r="O151" s="70"/>
      <c r="P151" s="199">
        <f>O151*H151</f>
        <v>0</v>
      </c>
      <c r="Q151" s="199">
        <v>2.4778600000000002</v>
      </c>
      <c r="R151" s="199">
        <f>Q151*H151</f>
        <v>10.407012000000002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175</v>
      </c>
      <c r="AT151" s="201" t="s">
        <v>170</v>
      </c>
      <c r="AU151" s="201" t="s">
        <v>82</v>
      </c>
      <c r="AY151" s="16" t="s">
        <v>168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80</v>
      </c>
      <c r="BK151" s="202">
        <f>ROUND(I151*H151,2)</f>
        <v>0</v>
      </c>
      <c r="BL151" s="16" t="s">
        <v>175</v>
      </c>
      <c r="BM151" s="201" t="s">
        <v>802</v>
      </c>
    </row>
    <row r="152" spans="1:65" s="2" customFormat="1" ht="29.25">
      <c r="A152" s="33"/>
      <c r="B152" s="34"/>
      <c r="C152" s="35"/>
      <c r="D152" s="205" t="s">
        <v>241</v>
      </c>
      <c r="E152" s="35"/>
      <c r="F152" s="236" t="s">
        <v>262</v>
      </c>
      <c r="G152" s="35"/>
      <c r="H152" s="35"/>
      <c r="I152" s="237"/>
      <c r="J152" s="35"/>
      <c r="K152" s="35"/>
      <c r="L152" s="38"/>
      <c r="M152" s="238"/>
      <c r="N152" s="239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241</v>
      </c>
      <c r="AU152" s="16" t="s">
        <v>82</v>
      </c>
    </row>
    <row r="153" spans="1:65" s="13" customFormat="1" ht="11.25">
      <c r="B153" s="203"/>
      <c r="C153" s="204"/>
      <c r="D153" s="205" t="s">
        <v>185</v>
      </c>
      <c r="E153" s="206" t="s">
        <v>1</v>
      </c>
      <c r="F153" s="207" t="s">
        <v>803</v>
      </c>
      <c r="G153" s="204"/>
      <c r="H153" s="208">
        <v>4.2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185</v>
      </c>
      <c r="AU153" s="214" t="s">
        <v>82</v>
      </c>
      <c r="AV153" s="13" t="s">
        <v>82</v>
      </c>
      <c r="AW153" s="13" t="s">
        <v>30</v>
      </c>
      <c r="AX153" s="13" t="s">
        <v>80</v>
      </c>
      <c r="AY153" s="214" t="s">
        <v>168</v>
      </c>
    </row>
    <row r="154" spans="1:65" s="2" customFormat="1" ht="14.45" customHeight="1">
      <c r="A154" s="33"/>
      <c r="B154" s="34"/>
      <c r="C154" s="190" t="s">
        <v>236</v>
      </c>
      <c r="D154" s="190" t="s">
        <v>170</v>
      </c>
      <c r="E154" s="191" t="s">
        <v>265</v>
      </c>
      <c r="F154" s="192" t="s">
        <v>266</v>
      </c>
      <c r="G154" s="193" t="s">
        <v>173</v>
      </c>
      <c r="H154" s="194">
        <v>28</v>
      </c>
      <c r="I154" s="195"/>
      <c r="J154" s="196">
        <f>ROUND(I154*H154,2)</f>
        <v>0</v>
      </c>
      <c r="K154" s="192" t="s">
        <v>174</v>
      </c>
      <c r="L154" s="38"/>
      <c r="M154" s="197" t="s">
        <v>1</v>
      </c>
      <c r="N154" s="198" t="s">
        <v>38</v>
      </c>
      <c r="O154" s="70"/>
      <c r="P154" s="199">
        <f>O154*H154</f>
        <v>0</v>
      </c>
      <c r="Q154" s="199">
        <v>4.1744200000000002E-2</v>
      </c>
      <c r="R154" s="199">
        <f>Q154*H154</f>
        <v>1.1688376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175</v>
      </c>
      <c r="AT154" s="201" t="s">
        <v>170</v>
      </c>
      <c r="AU154" s="201" t="s">
        <v>82</v>
      </c>
      <c r="AY154" s="16" t="s">
        <v>168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80</v>
      </c>
      <c r="BK154" s="202">
        <f>ROUND(I154*H154,2)</f>
        <v>0</v>
      </c>
      <c r="BL154" s="16" t="s">
        <v>175</v>
      </c>
      <c r="BM154" s="201" t="s">
        <v>804</v>
      </c>
    </row>
    <row r="155" spans="1:65" s="13" customFormat="1" ht="11.25">
      <c r="B155" s="203"/>
      <c r="C155" s="204"/>
      <c r="D155" s="205" t="s">
        <v>185</v>
      </c>
      <c r="E155" s="206" t="s">
        <v>1</v>
      </c>
      <c r="F155" s="207" t="s">
        <v>805</v>
      </c>
      <c r="G155" s="204"/>
      <c r="H155" s="208">
        <v>28</v>
      </c>
      <c r="I155" s="209"/>
      <c r="J155" s="204"/>
      <c r="K155" s="204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185</v>
      </c>
      <c r="AU155" s="214" t="s">
        <v>82</v>
      </c>
      <c r="AV155" s="13" t="s">
        <v>82</v>
      </c>
      <c r="AW155" s="13" t="s">
        <v>30</v>
      </c>
      <c r="AX155" s="13" t="s">
        <v>80</v>
      </c>
      <c r="AY155" s="214" t="s">
        <v>168</v>
      </c>
    </row>
    <row r="156" spans="1:65" s="2" customFormat="1" ht="14.45" customHeight="1">
      <c r="A156" s="33"/>
      <c r="B156" s="34"/>
      <c r="C156" s="190" t="s">
        <v>246</v>
      </c>
      <c r="D156" s="190" t="s">
        <v>170</v>
      </c>
      <c r="E156" s="191" t="s">
        <v>270</v>
      </c>
      <c r="F156" s="192" t="s">
        <v>271</v>
      </c>
      <c r="G156" s="193" t="s">
        <v>173</v>
      </c>
      <c r="H156" s="194">
        <v>28</v>
      </c>
      <c r="I156" s="195"/>
      <c r="J156" s="196">
        <f>ROUND(I156*H156,2)</f>
        <v>0</v>
      </c>
      <c r="K156" s="192" t="s">
        <v>174</v>
      </c>
      <c r="L156" s="38"/>
      <c r="M156" s="197" t="s">
        <v>1</v>
      </c>
      <c r="N156" s="198" t="s">
        <v>38</v>
      </c>
      <c r="O156" s="70"/>
      <c r="P156" s="199">
        <f>O156*H156</f>
        <v>0</v>
      </c>
      <c r="Q156" s="199">
        <v>1.5E-5</v>
      </c>
      <c r="R156" s="199">
        <f>Q156*H156</f>
        <v>4.2000000000000002E-4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175</v>
      </c>
      <c r="AT156" s="201" t="s">
        <v>170</v>
      </c>
      <c r="AU156" s="201" t="s">
        <v>82</v>
      </c>
      <c r="AY156" s="16" t="s">
        <v>168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80</v>
      </c>
      <c r="BK156" s="202">
        <f>ROUND(I156*H156,2)</f>
        <v>0</v>
      </c>
      <c r="BL156" s="16" t="s">
        <v>175</v>
      </c>
      <c r="BM156" s="201" t="s">
        <v>806</v>
      </c>
    </row>
    <row r="157" spans="1:65" s="2" customFormat="1" ht="14.45" customHeight="1">
      <c r="A157" s="33"/>
      <c r="B157" s="34"/>
      <c r="C157" s="190" t="s">
        <v>8</v>
      </c>
      <c r="D157" s="190" t="s">
        <v>170</v>
      </c>
      <c r="E157" s="191" t="s">
        <v>274</v>
      </c>
      <c r="F157" s="192" t="s">
        <v>275</v>
      </c>
      <c r="G157" s="193" t="s">
        <v>227</v>
      </c>
      <c r="H157" s="194">
        <v>0.42</v>
      </c>
      <c r="I157" s="195"/>
      <c r="J157" s="196">
        <f>ROUND(I157*H157,2)</f>
        <v>0</v>
      </c>
      <c r="K157" s="192" t="s">
        <v>174</v>
      </c>
      <c r="L157" s="38"/>
      <c r="M157" s="197" t="s">
        <v>1</v>
      </c>
      <c r="N157" s="198" t="s">
        <v>38</v>
      </c>
      <c r="O157" s="70"/>
      <c r="P157" s="199">
        <f>O157*H157</f>
        <v>0</v>
      </c>
      <c r="Q157" s="199">
        <v>1.0487652000000001</v>
      </c>
      <c r="R157" s="199">
        <f>Q157*H157</f>
        <v>0.44048138400000003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175</v>
      </c>
      <c r="AT157" s="201" t="s">
        <v>170</v>
      </c>
      <c r="AU157" s="201" t="s">
        <v>82</v>
      </c>
      <c r="AY157" s="16" t="s">
        <v>168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80</v>
      </c>
      <c r="BK157" s="202">
        <f>ROUND(I157*H157,2)</f>
        <v>0</v>
      </c>
      <c r="BL157" s="16" t="s">
        <v>175</v>
      </c>
      <c r="BM157" s="201" t="s">
        <v>807</v>
      </c>
    </row>
    <row r="158" spans="1:65" s="13" customFormat="1" ht="11.25">
      <c r="B158" s="203"/>
      <c r="C158" s="204"/>
      <c r="D158" s="205" t="s">
        <v>185</v>
      </c>
      <c r="E158" s="206" t="s">
        <v>1</v>
      </c>
      <c r="F158" s="207" t="s">
        <v>808</v>
      </c>
      <c r="G158" s="204"/>
      <c r="H158" s="208">
        <v>0.42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185</v>
      </c>
      <c r="AU158" s="214" t="s">
        <v>82</v>
      </c>
      <c r="AV158" s="13" t="s">
        <v>82</v>
      </c>
      <c r="AW158" s="13" t="s">
        <v>30</v>
      </c>
      <c r="AX158" s="13" t="s">
        <v>80</v>
      </c>
      <c r="AY158" s="214" t="s">
        <v>168</v>
      </c>
    </row>
    <row r="159" spans="1:65" s="2" customFormat="1" ht="14.45" customHeight="1">
      <c r="A159" s="33"/>
      <c r="B159" s="34"/>
      <c r="C159" s="190" t="s">
        <v>258</v>
      </c>
      <c r="D159" s="190" t="s">
        <v>170</v>
      </c>
      <c r="E159" s="191" t="s">
        <v>279</v>
      </c>
      <c r="F159" s="192" t="s">
        <v>280</v>
      </c>
      <c r="G159" s="193" t="s">
        <v>183</v>
      </c>
      <c r="H159" s="194">
        <v>2</v>
      </c>
      <c r="I159" s="195"/>
      <c r="J159" s="196">
        <f>ROUND(I159*H159,2)</f>
        <v>0</v>
      </c>
      <c r="K159" s="192" t="s">
        <v>174</v>
      </c>
      <c r="L159" s="38"/>
      <c r="M159" s="197" t="s">
        <v>1</v>
      </c>
      <c r="N159" s="198" t="s">
        <v>38</v>
      </c>
      <c r="O159" s="70"/>
      <c r="P159" s="199">
        <f>O159*H159</f>
        <v>0</v>
      </c>
      <c r="Q159" s="199">
        <v>0.129519</v>
      </c>
      <c r="R159" s="199">
        <f>Q159*H159</f>
        <v>0.25903799999999999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175</v>
      </c>
      <c r="AT159" s="201" t="s">
        <v>170</v>
      </c>
      <c r="AU159" s="201" t="s">
        <v>82</v>
      </c>
      <c r="AY159" s="16" t="s">
        <v>168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80</v>
      </c>
      <c r="BK159" s="202">
        <f>ROUND(I159*H159,2)</f>
        <v>0</v>
      </c>
      <c r="BL159" s="16" t="s">
        <v>175</v>
      </c>
      <c r="BM159" s="201" t="s">
        <v>809</v>
      </c>
    </row>
    <row r="160" spans="1:65" s="2" customFormat="1" ht="19.5">
      <c r="A160" s="33"/>
      <c r="B160" s="34"/>
      <c r="C160" s="35"/>
      <c r="D160" s="205" t="s">
        <v>241</v>
      </c>
      <c r="E160" s="35"/>
      <c r="F160" s="236" t="s">
        <v>282</v>
      </c>
      <c r="G160" s="35"/>
      <c r="H160" s="35"/>
      <c r="I160" s="237"/>
      <c r="J160" s="35"/>
      <c r="K160" s="35"/>
      <c r="L160" s="38"/>
      <c r="M160" s="238"/>
      <c r="N160" s="239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241</v>
      </c>
      <c r="AU160" s="16" t="s">
        <v>82</v>
      </c>
    </row>
    <row r="161" spans="1:65" s="13" customFormat="1" ht="11.25">
      <c r="B161" s="203"/>
      <c r="C161" s="204"/>
      <c r="D161" s="205" t="s">
        <v>185</v>
      </c>
      <c r="E161" s="206" t="s">
        <v>1</v>
      </c>
      <c r="F161" s="207" t="s">
        <v>82</v>
      </c>
      <c r="G161" s="204"/>
      <c r="H161" s="208">
        <v>2</v>
      </c>
      <c r="I161" s="209"/>
      <c r="J161" s="204"/>
      <c r="K161" s="204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185</v>
      </c>
      <c r="AU161" s="214" t="s">
        <v>82</v>
      </c>
      <c r="AV161" s="13" t="s">
        <v>82</v>
      </c>
      <c r="AW161" s="13" t="s">
        <v>30</v>
      </c>
      <c r="AX161" s="13" t="s">
        <v>80</v>
      </c>
      <c r="AY161" s="214" t="s">
        <v>168</v>
      </c>
    </row>
    <row r="162" spans="1:65" s="2" customFormat="1" ht="24.2" customHeight="1">
      <c r="A162" s="33"/>
      <c r="B162" s="34"/>
      <c r="C162" s="190" t="s">
        <v>264</v>
      </c>
      <c r="D162" s="190" t="s">
        <v>170</v>
      </c>
      <c r="E162" s="191" t="s">
        <v>283</v>
      </c>
      <c r="F162" s="192" t="s">
        <v>284</v>
      </c>
      <c r="G162" s="193" t="s">
        <v>183</v>
      </c>
      <c r="H162" s="194">
        <v>2</v>
      </c>
      <c r="I162" s="195"/>
      <c r="J162" s="196">
        <f>ROUND(I162*H162,2)</f>
        <v>0</v>
      </c>
      <c r="K162" s="192" t="s">
        <v>174</v>
      </c>
      <c r="L162" s="38"/>
      <c r="M162" s="197" t="s">
        <v>1</v>
      </c>
      <c r="N162" s="198" t="s">
        <v>38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175</v>
      </c>
      <c r="AT162" s="201" t="s">
        <v>170</v>
      </c>
      <c r="AU162" s="201" t="s">
        <v>82</v>
      </c>
      <c r="AY162" s="16" t="s">
        <v>168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80</v>
      </c>
      <c r="BK162" s="202">
        <f>ROUND(I162*H162,2)</f>
        <v>0</v>
      </c>
      <c r="BL162" s="16" t="s">
        <v>175</v>
      </c>
      <c r="BM162" s="201" t="s">
        <v>810</v>
      </c>
    </row>
    <row r="163" spans="1:65" s="12" customFormat="1" ht="22.9" customHeight="1">
      <c r="B163" s="174"/>
      <c r="C163" s="175"/>
      <c r="D163" s="176" t="s">
        <v>72</v>
      </c>
      <c r="E163" s="188" t="s">
        <v>211</v>
      </c>
      <c r="F163" s="188" t="s">
        <v>317</v>
      </c>
      <c r="G163" s="175"/>
      <c r="H163" s="175"/>
      <c r="I163" s="178"/>
      <c r="J163" s="189">
        <f>BK163</f>
        <v>0</v>
      </c>
      <c r="K163" s="175"/>
      <c r="L163" s="180"/>
      <c r="M163" s="181"/>
      <c r="N163" s="182"/>
      <c r="O163" s="182"/>
      <c r="P163" s="183">
        <f>SUM(P164:P220)</f>
        <v>0</v>
      </c>
      <c r="Q163" s="182"/>
      <c r="R163" s="183">
        <f>SUM(R164:R220)</f>
        <v>30.165458604000001</v>
      </c>
      <c r="S163" s="182"/>
      <c r="T163" s="184">
        <f>SUM(T164:T220)</f>
        <v>55.939275300000006</v>
      </c>
      <c r="AR163" s="185" t="s">
        <v>80</v>
      </c>
      <c r="AT163" s="186" t="s">
        <v>72</v>
      </c>
      <c r="AU163" s="186" t="s">
        <v>80</v>
      </c>
      <c r="AY163" s="185" t="s">
        <v>168</v>
      </c>
      <c r="BK163" s="187">
        <f>SUM(BK164:BK220)</f>
        <v>0</v>
      </c>
    </row>
    <row r="164" spans="1:65" s="2" customFormat="1" ht="14.45" customHeight="1">
      <c r="A164" s="33"/>
      <c r="B164" s="34"/>
      <c r="C164" s="226" t="s">
        <v>269</v>
      </c>
      <c r="D164" s="226" t="s">
        <v>224</v>
      </c>
      <c r="E164" s="227" t="s">
        <v>412</v>
      </c>
      <c r="F164" s="228" t="s">
        <v>413</v>
      </c>
      <c r="G164" s="229" t="s">
        <v>227</v>
      </c>
      <c r="H164" s="230">
        <v>1.9550000000000001</v>
      </c>
      <c r="I164" s="231"/>
      <c r="J164" s="232">
        <f>ROUND(I164*H164,2)</f>
        <v>0</v>
      </c>
      <c r="K164" s="228" t="s">
        <v>174</v>
      </c>
      <c r="L164" s="233"/>
      <c r="M164" s="234" t="s">
        <v>1</v>
      </c>
      <c r="N164" s="235" t="s">
        <v>38</v>
      </c>
      <c r="O164" s="70"/>
      <c r="P164" s="199">
        <f>O164*H164</f>
        <v>0</v>
      </c>
      <c r="Q164" s="199">
        <v>1</v>
      </c>
      <c r="R164" s="199">
        <f>Q164*H164</f>
        <v>1.9550000000000001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207</v>
      </c>
      <c r="AT164" s="201" t="s">
        <v>224</v>
      </c>
      <c r="AU164" s="201" t="s">
        <v>82</v>
      </c>
      <c r="AY164" s="16" t="s">
        <v>168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80</v>
      </c>
      <c r="BK164" s="202">
        <f>ROUND(I164*H164,2)</f>
        <v>0</v>
      </c>
      <c r="BL164" s="16" t="s">
        <v>175</v>
      </c>
      <c r="BM164" s="201" t="s">
        <v>811</v>
      </c>
    </row>
    <row r="165" spans="1:65" s="2" customFormat="1" ht="19.5">
      <c r="A165" s="33"/>
      <c r="B165" s="34"/>
      <c r="C165" s="35"/>
      <c r="D165" s="205" t="s">
        <v>241</v>
      </c>
      <c r="E165" s="35"/>
      <c r="F165" s="236" t="s">
        <v>415</v>
      </c>
      <c r="G165" s="35"/>
      <c r="H165" s="35"/>
      <c r="I165" s="237"/>
      <c r="J165" s="35"/>
      <c r="K165" s="35"/>
      <c r="L165" s="38"/>
      <c r="M165" s="238"/>
      <c r="N165" s="239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241</v>
      </c>
      <c r="AU165" s="16" t="s">
        <v>82</v>
      </c>
    </row>
    <row r="166" spans="1:65" s="13" customFormat="1" ht="11.25">
      <c r="B166" s="203"/>
      <c r="C166" s="204"/>
      <c r="D166" s="205" t="s">
        <v>185</v>
      </c>
      <c r="E166" s="206" t="s">
        <v>1</v>
      </c>
      <c r="F166" s="207" t="s">
        <v>416</v>
      </c>
      <c r="G166" s="204"/>
      <c r="H166" s="208">
        <v>1.9550000000000001</v>
      </c>
      <c r="I166" s="209"/>
      <c r="J166" s="204"/>
      <c r="K166" s="204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185</v>
      </c>
      <c r="AU166" s="214" t="s">
        <v>82</v>
      </c>
      <c r="AV166" s="13" t="s">
        <v>82</v>
      </c>
      <c r="AW166" s="13" t="s">
        <v>30</v>
      </c>
      <c r="AX166" s="13" t="s">
        <v>80</v>
      </c>
      <c r="AY166" s="214" t="s">
        <v>168</v>
      </c>
    </row>
    <row r="167" spans="1:65" s="2" customFormat="1" ht="14.45" customHeight="1">
      <c r="A167" s="33"/>
      <c r="B167" s="34"/>
      <c r="C167" s="190" t="s">
        <v>273</v>
      </c>
      <c r="D167" s="190" t="s">
        <v>170</v>
      </c>
      <c r="E167" s="191" t="s">
        <v>319</v>
      </c>
      <c r="F167" s="192" t="s">
        <v>320</v>
      </c>
      <c r="G167" s="193" t="s">
        <v>239</v>
      </c>
      <c r="H167" s="194">
        <v>16</v>
      </c>
      <c r="I167" s="195"/>
      <c r="J167" s="196">
        <f>ROUND(I167*H167,2)</f>
        <v>0</v>
      </c>
      <c r="K167" s="192" t="s">
        <v>174</v>
      </c>
      <c r="L167" s="38"/>
      <c r="M167" s="197" t="s">
        <v>1</v>
      </c>
      <c r="N167" s="198" t="s">
        <v>38</v>
      </c>
      <c r="O167" s="70"/>
      <c r="P167" s="199">
        <f>O167*H167</f>
        <v>0</v>
      </c>
      <c r="Q167" s="199">
        <v>1.17E-3</v>
      </c>
      <c r="R167" s="199">
        <f>Q167*H167</f>
        <v>1.8720000000000001E-2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175</v>
      </c>
      <c r="AT167" s="201" t="s">
        <v>170</v>
      </c>
      <c r="AU167" s="201" t="s">
        <v>82</v>
      </c>
      <c r="AY167" s="16" t="s">
        <v>168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80</v>
      </c>
      <c r="BK167" s="202">
        <f>ROUND(I167*H167,2)</f>
        <v>0</v>
      </c>
      <c r="BL167" s="16" t="s">
        <v>175</v>
      </c>
      <c r="BM167" s="201" t="s">
        <v>812</v>
      </c>
    </row>
    <row r="168" spans="1:65" s="13" customFormat="1" ht="11.25">
      <c r="B168" s="203"/>
      <c r="C168" s="204"/>
      <c r="D168" s="205" t="s">
        <v>185</v>
      </c>
      <c r="E168" s="206" t="s">
        <v>1</v>
      </c>
      <c r="F168" s="207" t="s">
        <v>322</v>
      </c>
      <c r="G168" s="204"/>
      <c r="H168" s="208">
        <v>16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185</v>
      </c>
      <c r="AU168" s="214" t="s">
        <v>82</v>
      </c>
      <c r="AV168" s="13" t="s">
        <v>82</v>
      </c>
      <c r="AW168" s="13" t="s">
        <v>30</v>
      </c>
      <c r="AX168" s="13" t="s">
        <v>80</v>
      </c>
      <c r="AY168" s="214" t="s">
        <v>168</v>
      </c>
    </row>
    <row r="169" spans="1:65" s="2" customFormat="1" ht="14.45" customHeight="1">
      <c r="A169" s="33"/>
      <c r="B169" s="34"/>
      <c r="C169" s="190" t="s">
        <v>278</v>
      </c>
      <c r="D169" s="190" t="s">
        <v>170</v>
      </c>
      <c r="E169" s="191" t="s">
        <v>324</v>
      </c>
      <c r="F169" s="192" t="s">
        <v>325</v>
      </c>
      <c r="G169" s="193" t="s">
        <v>239</v>
      </c>
      <c r="H169" s="194">
        <v>16</v>
      </c>
      <c r="I169" s="195"/>
      <c r="J169" s="196">
        <f>ROUND(I169*H169,2)</f>
        <v>0</v>
      </c>
      <c r="K169" s="192" t="s">
        <v>174</v>
      </c>
      <c r="L169" s="38"/>
      <c r="M169" s="197" t="s">
        <v>1</v>
      </c>
      <c r="N169" s="198" t="s">
        <v>38</v>
      </c>
      <c r="O169" s="70"/>
      <c r="P169" s="199">
        <f>O169*H169</f>
        <v>0</v>
      </c>
      <c r="Q169" s="199">
        <v>5.8049999999999996E-4</v>
      </c>
      <c r="R169" s="199">
        <f>Q169*H169</f>
        <v>9.2879999999999994E-3</v>
      </c>
      <c r="S169" s="199">
        <v>0</v>
      </c>
      <c r="T169" s="20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1" t="s">
        <v>175</v>
      </c>
      <c r="AT169" s="201" t="s">
        <v>170</v>
      </c>
      <c r="AU169" s="201" t="s">
        <v>82</v>
      </c>
      <c r="AY169" s="16" t="s">
        <v>168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6" t="s">
        <v>80</v>
      </c>
      <c r="BK169" s="202">
        <f>ROUND(I169*H169,2)</f>
        <v>0</v>
      </c>
      <c r="BL169" s="16" t="s">
        <v>175</v>
      </c>
      <c r="BM169" s="201" t="s">
        <v>813</v>
      </c>
    </row>
    <row r="170" spans="1:65" s="2" customFormat="1" ht="24.2" customHeight="1">
      <c r="A170" s="33"/>
      <c r="B170" s="34"/>
      <c r="C170" s="226" t="s">
        <v>7</v>
      </c>
      <c r="D170" s="226" t="s">
        <v>224</v>
      </c>
      <c r="E170" s="227" t="s">
        <v>328</v>
      </c>
      <c r="F170" s="228" t="s">
        <v>329</v>
      </c>
      <c r="G170" s="229" t="s">
        <v>227</v>
      </c>
      <c r="H170" s="230">
        <v>0.16900000000000001</v>
      </c>
      <c r="I170" s="231"/>
      <c r="J170" s="232">
        <f>ROUND(I170*H170,2)</f>
        <v>0</v>
      </c>
      <c r="K170" s="228" t="s">
        <v>174</v>
      </c>
      <c r="L170" s="233"/>
      <c r="M170" s="234" t="s">
        <v>1</v>
      </c>
      <c r="N170" s="235" t="s">
        <v>38</v>
      </c>
      <c r="O170" s="70"/>
      <c r="P170" s="199">
        <f>O170*H170</f>
        <v>0</v>
      </c>
      <c r="Q170" s="199">
        <v>1</v>
      </c>
      <c r="R170" s="199">
        <f>Q170*H170</f>
        <v>0.16900000000000001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207</v>
      </c>
      <c r="AT170" s="201" t="s">
        <v>224</v>
      </c>
      <c r="AU170" s="201" t="s">
        <v>82</v>
      </c>
      <c r="AY170" s="16" t="s">
        <v>168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80</v>
      </c>
      <c r="BK170" s="202">
        <f>ROUND(I170*H170,2)</f>
        <v>0</v>
      </c>
      <c r="BL170" s="16" t="s">
        <v>175</v>
      </c>
      <c r="BM170" s="201" t="s">
        <v>814</v>
      </c>
    </row>
    <row r="171" spans="1:65" s="13" customFormat="1" ht="11.25">
      <c r="B171" s="203"/>
      <c r="C171" s="204"/>
      <c r="D171" s="205" t="s">
        <v>185</v>
      </c>
      <c r="E171" s="206" t="s">
        <v>1</v>
      </c>
      <c r="F171" s="207" t="s">
        <v>815</v>
      </c>
      <c r="G171" s="204"/>
      <c r="H171" s="208">
        <v>0.16900000000000001</v>
      </c>
      <c r="I171" s="209"/>
      <c r="J171" s="204"/>
      <c r="K171" s="204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185</v>
      </c>
      <c r="AU171" s="214" t="s">
        <v>82</v>
      </c>
      <c r="AV171" s="13" t="s">
        <v>82</v>
      </c>
      <c r="AW171" s="13" t="s">
        <v>30</v>
      </c>
      <c r="AX171" s="13" t="s">
        <v>80</v>
      </c>
      <c r="AY171" s="214" t="s">
        <v>168</v>
      </c>
    </row>
    <row r="172" spans="1:65" s="2" customFormat="1" ht="24.2" customHeight="1">
      <c r="A172" s="33"/>
      <c r="B172" s="34"/>
      <c r="C172" s="226" t="s">
        <v>287</v>
      </c>
      <c r="D172" s="226" t="s">
        <v>224</v>
      </c>
      <c r="E172" s="227" t="s">
        <v>333</v>
      </c>
      <c r="F172" s="228" t="s">
        <v>334</v>
      </c>
      <c r="G172" s="229" t="s">
        <v>227</v>
      </c>
      <c r="H172" s="230">
        <v>0.31</v>
      </c>
      <c r="I172" s="231"/>
      <c r="J172" s="232">
        <f>ROUND(I172*H172,2)</f>
        <v>0</v>
      </c>
      <c r="K172" s="228" t="s">
        <v>174</v>
      </c>
      <c r="L172" s="233"/>
      <c r="M172" s="234" t="s">
        <v>1</v>
      </c>
      <c r="N172" s="235" t="s">
        <v>38</v>
      </c>
      <c r="O172" s="70"/>
      <c r="P172" s="199">
        <f>O172*H172</f>
        <v>0</v>
      </c>
      <c r="Q172" s="199">
        <v>1</v>
      </c>
      <c r="R172" s="199">
        <f>Q172*H172</f>
        <v>0.31</v>
      </c>
      <c r="S172" s="199">
        <v>0</v>
      </c>
      <c r="T172" s="20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1" t="s">
        <v>207</v>
      </c>
      <c r="AT172" s="201" t="s">
        <v>224</v>
      </c>
      <c r="AU172" s="201" t="s">
        <v>82</v>
      </c>
      <c r="AY172" s="16" t="s">
        <v>168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6" t="s">
        <v>80</v>
      </c>
      <c r="BK172" s="202">
        <f>ROUND(I172*H172,2)</f>
        <v>0</v>
      </c>
      <c r="BL172" s="16" t="s">
        <v>175</v>
      </c>
      <c r="BM172" s="201" t="s">
        <v>816</v>
      </c>
    </row>
    <row r="173" spans="1:65" s="2" customFormat="1" ht="19.5">
      <c r="A173" s="33"/>
      <c r="B173" s="34"/>
      <c r="C173" s="35"/>
      <c r="D173" s="205" t="s">
        <v>241</v>
      </c>
      <c r="E173" s="35"/>
      <c r="F173" s="236" t="s">
        <v>336</v>
      </c>
      <c r="G173" s="35"/>
      <c r="H173" s="35"/>
      <c r="I173" s="237"/>
      <c r="J173" s="35"/>
      <c r="K173" s="35"/>
      <c r="L173" s="38"/>
      <c r="M173" s="238"/>
      <c r="N173" s="239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241</v>
      </c>
      <c r="AU173" s="16" t="s">
        <v>82</v>
      </c>
    </row>
    <row r="174" spans="1:65" s="13" customFormat="1" ht="11.25">
      <c r="B174" s="203"/>
      <c r="C174" s="204"/>
      <c r="D174" s="205" t="s">
        <v>185</v>
      </c>
      <c r="E174" s="206" t="s">
        <v>1</v>
      </c>
      <c r="F174" s="207" t="s">
        <v>817</v>
      </c>
      <c r="G174" s="204"/>
      <c r="H174" s="208">
        <v>0.31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185</v>
      </c>
      <c r="AU174" s="214" t="s">
        <v>82</v>
      </c>
      <c r="AV174" s="13" t="s">
        <v>82</v>
      </c>
      <c r="AW174" s="13" t="s">
        <v>30</v>
      </c>
      <c r="AX174" s="13" t="s">
        <v>80</v>
      </c>
      <c r="AY174" s="214" t="s">
        <v>168</v>
      </c>
    </row>
    <row r="175" spans="1:65" s="2" customFormat="1" ht="14.45" customHeight="1">
      <c r="A175" s="33"/>
      <c r="B175" s="34"/>
      <c r="C175" s="226" t="s">
        <v>293</v>
      </c>
      <c r="D175" s="226" t="s">
        <v>224</v>
      </c>
      <c r="E175" s="227" t="s">
        <v>339</v>
      </c>
      <c r="F175" s="228" t="s">
        <v>340</v>
      </c>
      <c r="G175" s="229" t="s">
        <v>227</v>
      </c>
      <c r="H175" s="230">
        <v>4.8000000000000001E-2</v>
      </c>
      <c r="I175" s="231"/>
      <c r="J175" s="232">
        <f>ROUND(I175*H175,2)</f>
        <v>0</v>
      </c>
      <c r="K175" s="228" t="s">
        <v>174</v>
      </c>
      <c r="L175" s="233"/>
      <c r="M175" s="234" t="s">
        <v>1</v>
      </c>
      <c r="N175" s="235" t="s">
        <v>38</v>
      </c>
      <c r="O175" s="70"/>
      <c r="P175" s="199">
        <f>O175*H175</f>
        <v>0</v>
      </c>
      <c r="Q175" s="199">
        <v>1</v>
      </c>
      <c r="R175" s="199">
        <f>Q175*H175</f>
        <v>4.8000000000000001E-2</v>
      </c>
      <c r="S175" s="199">
        <v>0</v>
      </c>
      <c r="T175" s="20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1" t="s">
        <v>207</v>
      </c>
      <c r="AT175" s="201" t="s">
        <v>224</v>
      </c>
      <c r="AU175" s="201" t="s">
        <v>82</v>
      </c>
      <c r="AY175" s="16" t="s">
        <v>168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6" t="s">
        <v>80</v>
      </c>
      <c r="BK175" s="202">
        <f>ROUND(I175*H175,2)</f>
        <v>0</v>
      </c>
      <c r="BL175" s="16" t="s">
        <v>175</v>
      </c>
      <c r="BM175" s="201" t="s">
        <v>818</v>
      </c>
    </row>
    <row r="176" spans="1:65" s="2" customFormat="1" ht="19.5">
      <c r="A176" s="33"/>
      <c r="B176" s="34"/>
      <c r="C176" s="35"/>
      <c r="D176" s="205" t="s">
        <v>241</v>
      </c>
      <c r="E176" s="35"/>
      <c r="F176" s="236" t="s">
        <v>342</v>
      </c>
      <c r="G176" s="35"/>
      <c r="H176" s="35"/>
      <c r="I176" s="237"/>
      <c r="J176" s="35"/>
      <c r="K176" s="35"/>
      <c r="L176" s="38"/>
      <c r="M176" s="238"/>
      <c r="N176" s="239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241</v>
      </c>
      <c r="AU176" s="16" t="s">
        <v>82</v>
      </c>
    </row>
    <row r="177" spans="1:65" s="13" customFormat="1" ht="11.25">
      <c r="B177" s="203"/>
      <c r="C177" s="204"/>
      <c r="D177" s="205" t="s">
        <v>185</v>
      </c>
      <c r="E177" s="206" t="s">
        <v>1</v>
      </c>
      <c r="F177" s="207" t="s">
        <v>819</v>
      </c>
      <c r="G177" s="204"/>
      <c r="H177" s="208">
        <v>4.8000000000000001E-2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185</v>
      </c>
      <c r="AU177" s="214" t="s">
        <v>82</v>
      </c>
      <c r="AV177" s="13" t="s">
        <v>82</v>
      </c>
      <c r="AW177" s="13" t="s">
        <v>30</v>
      </c>
      <c r="AX177" s="13" t="s">
        <v>80</v>
      </c>
      <c r="AY177" s="214" t="s">
        <v>168</v>
      </c>
    </row>
    <row r="178" spans="1:65" s="2" customFormat="1" ht="24.2" customHeight="1">
      <c r="A178" s="33"/>
      <c r="B178" s="34"/>
      <c r="C178" s="190" t="s">
        <v>299</v>
      </c>
      <c r="D178" s="190" t="s">
        <v>170</v>
      </c>
      <c r="E178" s="191" t="s">
        <v>345</v>
      </c>
      <c r="F178" s="192" t="s">
        <v>346</v>
      </c>
      <c r="G178" s="193" t="s">
        <v>173</v>
      </c>
      <c r="H178" s="194">
        <v>0.72</v>
      </c>
      <c r="I178" s="195"/>
      <c r="J178" s="196">
        <f>ROUND(I178*H178,2)</f>
        <v>0</v>
      </c>
      <c r="K178" s="192" t="s">
        <v>174</v>
      </c>
      <c r="L178" s="38"/>
      <c r="M178" s="197" t="s">
        <v>1</v>
      </c>
      <c r="N178" s="198" t="s">
        <v>38</v>
      </c>
      <c r="O178" s="70"/>
      <c r="P178" s="199">
        <f>O178*H178</f>
        <v>0</v>
      </c>
      <c r="Q178" s="199">
        <v>1.45328E-2</v>
      </c>
      <c r="R178" s="199">
        <f>Q178*H178</f>
        <v>1.0463616E-2</v>
      </c>
      <c r="S178" s="199">
        <v>0</v>
      </c>
      <c r="T178" s="20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1" t="s">
        <v>175</v>
      </c>
      <c r="AT178" s="201" t="s">
        <v>170</v>
      </c>
      <c r="AU178" s="201" t="s">
        <v>82</v>
      </c>
      <c r="AY178" s="16" t="s">
        <v>168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6" t="s">
        <v>80</v>
      </c>
      <c r="BK178" s="202">
        <f>ROUND(I178*H178,2)</f>
        <v>0</v>
      </c>
      <c r="BL178" s="16" t="s">
        <v>175</v>
      </c>
      <c r="BM178" s="201" t="s">
        <v>820</v>
      </c>
    </row>
    <row r="179" spans="1:65" s="2" customFormat="1" ht="19.5">
      <c r="A179" s="33"/>
      <c r="B179" s="34"/>
      <c r="C179" s="35"/>
      <c r="D179" s="205" t="s">
        <v>241</v>
      </c>
      <c r="E179" s="35"/>
      <c r="F179" s="236" t="s">
        <v>348</v>
      </c>
      <c r="G179" s="35"/>
      <c r="H179" s="35"/>
      <c r="I179" s="237"/>
      <c r="J179" s="35"/>
      <c r="K179" s="35"/>
      <c r="L179" s="38"/>
      <c r="M179" s="238"/>
      <c r="N179" s="239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241</v>
      </c>
      <c r="AU179" s="16" t="s">
        <v>82</v>
      </c>
    </row>
    <row r="180" spans="1:65" s="13" customFormat="1" ht="11.25">
      <c r="B180" s="203"/>
      <c r="C180" s="204"/>
      <c r="D180" s="205" t="s">
        <v>185</v>
      </c>
      <c r="E180" s="206" t="s">
        <v>1</v>
      </c>
      <c r="F180" s="207" t="s">
        <v>821</v>
      </c>
      <c r="G180" s="204"/>
      <c r="H180" s="208">
        <v>0.72</v>
      </c>
      <c r="I180" s="209"/>
      <c r="J180" s="204"/>
      <c r="K180" s="204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185</v>
      </c>
      <c r="AU180" s="214" t="s">
        <v>82</v>
      </c>
      <c r="AV180" s="13" t="s">
        <v>82</v>
      </c>
      <c r="AW180" s="13" t="s">
        <v>30</v>
      </c>
      <c r="AX180" s="13" t="s">
        <v>80</v>
      </c>
      <c r="AY180" s="214" t="s">
        <v>168</v>
      </c>
    </row>
    <row r="181" spans="1:65" s="2" customFormat="1" ht="24.2" customHeight="1">
      <c r="A181" s="33"/>
      <c r="B181" s="34"/>
      <c r="C181" s="190" t="s">
        <v>303</v>
      </c>
      <c r="D181" s="190" t="s">
        <v>170</v>
      </c>
      <c r="E181" s="191" t="s">
        <v>351</v>
      </c>
      <c r="F181" s="192" t="s">
        <v>352</v>
      </c>
      <c r="G181" s="193" t="s">
        <v>173</v>
      </c>
      <c r="H181" s="194">
        <v>2.16</v>
      </c>
      <c r="I181" s="195"/>
      <c r="J181" s="196">
        <f>ROUND(I181*H181,2)</f>
        <v>0</v>
      </c>
      <c r="K181" s="192" t="s">
        <v>174</v>
      </c>
      <c r="L181" s="38"/>
      <c r="M181" s="197" t="s">
        <v>1</v>
      </c>
      <c r="N181" s="198" t="s">
        <v>38</v>
      </c>
      <c r="O181" s="70"/>
      <c r="P181" s="199">
        <f>O181*H181</f>
        <v>0</v>
      </c>
      <c r="Q181" s="199">
        <v>1.5138E-2</v>
      </c>
      <c r="R181" s="199">
        <f>Q181*H181</f>
        <v>3.2698080000000004E-2</v>
      </c>
      <c r="S181" s="199">
        <v>0</v>
      </c>
      <c r="T181" s="20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1" t="s">
        <v>175</v>
      </c>
      <c r="AT181" s="201" t="s">
        <v>170</v>
      </c>
      <c r="AU181" s="201" t="s">
        <v>82</v>
      </c>
      <c r="AY181" s="16" t="s">
        <v>168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6" t="s">
        <v>80</v>
      </c>
      <c r="BK181" s="202">
        <f>ROUND(I181*H181,2)</f>
        <v>0</v>
      </c>
      <c r="BL181" s="16" t="s">
        <v>175</v>
      </c>
      <c r="BM181" s="201" t="s">
        <v>822</v>
      </c>
    </row>
    <row r="182" spans="1:65" s="13" customFormat="1" ht="11.25">
      <c r="B182" s="203"/>
      <c r="C182" s="204"/>
      <c r="D182" s="205" t="s">
        <v>185</v>
      </c>
      <c r="E182" s="206" t="s">
        <v>1</v>
      </c>
      <c r="F182" s="207" t="s">
        <v>823</v>
      </c>
      <c r="G182" s="204"/>
      <c r="H182" s="208">
        <v>2.16</v>
      </c>
      <c r="I182" s="209"/>
      <c r="J182" s="204"/>
      <c r="K182" s="204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185</v>
      </c>
      <c r="AU182" s="214" t="s">
        <v>82</v>
      </c>
      <c r="AV182" s="13" t="s">
        <v>82</v>
      </c>
      <c r="AW182" s="13" t="s">
        <v>30</v>
      </c>
      <c r="AX182" s="13" t="s">
        <v>80</v>
      </c>
      <c r="AY182" s="214" t="s">
        <v>168</v>
      </c>
    </row>
    <row r="183" spans="1:65" s="2" customFormat="1" ht="24.2" customHeight="1">
      <c r="A183" s="33"/>
      <c r="B183" s="34"/>
      <c r="C183" s="190" t="s">
        <v>308</v>
      </c>
      <c r="D183" s="190" t="s">
        <v>170</v>
      </c>
      <c r="E183" s="191" t="s">
        <v>356</v>
      </c>
      <c r="F183" s="192" t="s">
        <v>357</v>
      </c>
      <c r="G183" s="193" t="s">
        <v>173</v>
      </c>
      <c r="H183" s="194">
        <v>194.6</v>
      </c>
      <c r="I183" s="195"/>
      <c r="J183" s="196">
        <f>ROUND(I183*H183,2)</f>
        <v>0</v>
      </c>
      <c r="K183" s="192" t="s">
        <v>174</v>
      </c>
      <c r="L183" s="38"/>
      <c r="M183" s="197" t="s">
        <v>1</v>
      </c>
      <c r="N183" s="198" t="s">
        <v>38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175</v>
      </c>
      <c r="AT183" s="201" t="s">
        <v>170</v>
      </c>
      <c r="AU183" s="201" t="s">
        <v>82</v>
      </c>
      <c r="AY183" s="16" t="s">
        <v>168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80</v>
      </c>
      <c r="BK183" s="202">
        <f>ROUND(I183*H183,2)</f>
        <v>0</v>
      </c>
      <c r="BL183" s="16" t="s">
        <v>175</v>
      </c>
      <c r="BM183" s="201" t="s">
        <v>824</v>
      </c>
    </row>
    <row r="184" spans="1:65" s="13" customFormat="1" ht="11.25">
      <c r="B184" s="203"/>
      <c r="C184" s="204"/>
      <c r="D184" s="205" t="s">
        <v>185</v>
      </c>
      <c r="E184" s="206" t="s">
        <v>1</v>
      </c>
      <c r="F184" s="207" t="s">
        <v>825</v>
      </c>
      <c r="G184" s="204"/>
      <c r="H184" s="208">
        <v>194.6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185</v>
      </c>
      <c r="AU184" s="214" t="s">
        <v>82</v>
      </c>
      <c r="AV184" s="13" t="s">
        <v>82</v>
      </c>
      <c r="AW184" s="13" t="s">
        <v>30</v>
      </c>
      <c r="AX184" s="13" t="s">
        <v>80</v>
      </c>
      <c r="AY184" s="214" t="s">
        <v>168</v>
      </c>
    </row>
    <row r="185" spans="1:65" s="2" customFormat="1" ht="24.2" customHeight="1">
      <c r="A185" s="33"/>
      <c r="B185" s="34"/>
      <c r="C185" s="190" t="s">
        <v>313</v>
      </c>
      <c r="D185" s="190" t="s">
        <v>170</v>
      </c>
      <c r="E185" s="191" t="s">
        <v>361</v>
      </c>
      <c r="F185" s="192" t="s">
        <v>362</v>
      </c>
      <c r="G185" s="193" t="s">
        <v>173</v>
      </c>
      <c r="H185" s="194">
        <v>5820</v>
      </c>
      <c r="I185" s="195"/>
      <c r="J185" s="196">
        <f>ROUND(I185*H185,2)</f>
        <v>0</v>
      </c>
      <c r="K185" s="192" t="s">
        <v>174</v>
      </c>
      <c r="L185" s="38"/>
      <c r="M185" s="197" t="s">
        <v>1</v>
      </c>
      <c r="N185" s="198" t="s">
        <v>38</v>
      </c>
      <c r="O185" s="7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1" t="s">
        <v>175</v>
      </c>
      <c r="AT185" s="201" t="s">
        <v>170</v>
      </c>
      <c r="AU185" s="201" t="s">
        <v>82</v>
      </c>
      <c r="AY185" s="16" t="s">
        <v>168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6" t="s">
        <v>80</v>
      </c>
      <c r="BK185" s="202">
        <f>ROUND(I185*H185,2)</f>
        <v>0</v>
      </c>
      <c r="BL185" s="16" t="s">
        <v>175</v>
      </c>
      <c r="BM185" s="201" t="s">
        <v>826</v>
      </c>
    </row>
    <row r="186" spans="1:65" s="13" customFormat="1" ht="11.25">
      <c r="B186" s="203"/>
      <c r="C186" s="204"/>
      <c r="D186" s="205" t="s">
        <v>185</v>
      </c>
      <c r="E186" s="206" t="s">
        <v>1</v>
      </c>
      <c r="F186" s="207" t="s">
        <v>827</v>
      </c>
      <c r="G186" s="204"/>
      <c r="H186" s="208">
        <v>5820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185</v>
      </c>
      <c r="AU186" s="214" t="s">
        <v>82</v>
      </c>
      <c r="AV186" s="13" t="s">
        <v>82</v>
      </c>
      <c r="AW186" s="13" t="s">
        <v>30</v>
      </c>
      <c r="AX186" s="13" t="s">
        <v>80</v>
      </c>
      <c r="AY186" s="214" t="s">
        <v>168</v>
      </c>
    </row>
    <row r="187" spans="1:65" s="2" customFormat="1" ht="24.2" customHeight="1">
      <c r="A187" s="33"/>
      <c r="B187" s="34"/>
      <c r="C187" s="190" t="s">
        <v>318</v>
      </c>
      <c r="D187" s="190" t="s">
        <v>170</v>
      </c>
      <c r="E187" s="191" t="s">
        <v>366</v>
      </c>
      <c r="F187" s="192" t="s">
        <v>367</v>
      </c>
      <c r="G187" s="193" t="s">
        <v>173</v>
      </c>
      <c r="H187" s="194">
        <v>194.6</v>
      </c>
      <c r="I187" s="195"/>
      <c r="J187" s="196">
        <f>ROUND(I187*H187,2)</f>
        <v>0</v>
      </c>
      <c r="K187" s="192" t="s">
        <v>174</v>
      </c>
      <c r="L187" s="38"/>
      <c r="M187" s="197" t="s">
        <v>1</v>
      </c>
      <c r="N187" s="198" t="s">
        <v>38</v>
      </c>
      <c r="O187" s="70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175</v>
      </c>
      <c r="AT187" s="201" t="s">
        <v>170</v>
      </c>
      <c r="AU187" s="201" t="s">
        <v>82</v>
      </c>
      <c r="AY187" s="16" t="s">
        <v>168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80</v>
      </c>
      <c r="BK187" s="202">
        <f>ROUND(I187*H187,2)</f>
        <v>0</v>
      </c>
      <c r="BL187" s="16" t="s">
        <v>175</v>
      </c>
      <c r="BM187" s="201" t="s">
        <v>828</v>
      </c>
    </row>
    <row r="188" spans="1:65" s="2" customFormat="1" ht="24.2" customHeight="1">
      <c r="A188" s="33"/>
      <c r="B188" s="34"/>
      <c r="C188" s="190" t="s">
        <v>323</v>
      </c>
      <c r="D188" s="190" t="s">
        <v>170</v>
      </c>
      <c r="E188" s="191" t="s">
        <v>418</v>
      </c>
      <c r="F188" s="192" t="s">
        <v>419</v>
      </c>
      <c r="G188" s="193" t="s">
        <v>183</v>
      </c>
      <c r="H188" s="194">
        <v>2</v>
      </c>
      <c r="I188" s="195"/>
      <c r="J188" s="196">
        <f>ROUND(I188*H188,2)</f>
        <v>0</v>
      </c>
      <c r="K188" s="192" t="s">
        <v>174</v>
      </c>
      <c r="L188" s="38"/>
      <c r="M188" s="197" t="s">
        <v>1</v>
      </c>
      <c r="N188" s="198" t="s">
        <v>38</v>
      </c>
      <c r="O188" s="70"/>
      <c r="P188" s="199">
        <f>O188*H188</f>
        <v>0</v>
      </c>
      <c r="Q188" s="199">
        <v>0</v>
      </c>
      <c r="R188" s="199">
        <f>Q188*H188</f>
        <v>0</v>
      </c>
      <c r="S188" s="199">
        <v>2.5</v>
      </c>
      <c r="T188" s="200">
        <f>S188*H188</f>
        <v>5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1" t="s">
        <v>175</v>
      </c>
      <c r="AT188" s="201" t="s">
        <v>170</v>
      </c>
      <c r="AU188" s="201" t="s">
        <v>82</v>
      </c>
      <c r="AY188" s="16" t="s">
        <v>168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6" t="s">
        <v>80</v>
      </c>
      <c r="BK188" s="202">
        <f>ROUND(I188*H188,2)</f>
        <v>0</v>
      </c>
      <c r="BL188" s="16" t="s">
        <v>175</v>
      </c>
      <c r="BM188" s="201" t="s">
        <v>829</v>
      </c>
    </row>
    <row r="189" spans="1:65" s="13" customFormat="1" ht="11.25">
      <c r="B189" s="203"/>
      <c r="C189" s="204"/>
      <c r="D189" s="205" t="s">
        <v>185</v>
      </c>
      <c r="E189" s="206" t="s">
        <v>1</v>
      </c>
      <c r="F189" s="207" t="s">
        <v>421</v>
      </c>
      <c r="G189" s="204"/>
      <c r="H189" s="208">
        <v>2</v>
      </c>
      <c r="I189" s="209"/>
      <c r="J189" s="204"/>
      <c r="K189" s="204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185</v>
      </c>
      <c r="AU189" s="214" t="s">
        <v>82</v>
      </c>
      <c r="AV189" s="13" t="s">
        <v>82</v>
      </c>
      <c r="AW189" s="13" t="s">
        <v>30</v>
      </c>
      <c r="AX189" s="13" t="s">
        <v>80</v>
      </c>
      <c r="AY189" s="214" t="s">
        <v>168</v>
      </c>
    </row>
    <row r="190" spans="1:65" s="2" customFormat="1" ht="24.2" customHeight="1">
      <c r="A190" s="33"/>
      <c r="B190" s="34"/>
      <c r="C190" s="190" t="s">
        <v>327</v>
      </c>
      <c r="D190" s="190" t="s">
        <v>170</v>
      </c>
      <c r="E190" s="191" t="s">
        <v>370</v>
      </c>
      <c r="F190" s="192" t="s">
        <v>371</v>
      </c>
      <c r="G190" s="193" t="s">
        <v>173</v>
      </c>
      <c r="H190" s="194">
        <v>194.684</v>
      </c>
      <c r="I190" s="195"/>
      <c r="J190" s="196">
        <f>ROUND(I190*H190,2)</f>
        <v>0</v>
      </c>
      <c r="K190" s="192" t="s">
        <v>174</v>
      </c>
      <c r="L190" s="38"/>
      <c r="M190" s="197" t="s">
        <v>1</v>
      </c>
      <c r="N190" s="198" t="s">
        <v>38</v>
      </c>
      <c r="O190" s="70"/>
      <c r="P190" s="199">
        <f>O190*H190</f>
        <v>0</v>
      </c>
      <c r="Q190" s="199">
        <v>6.5000000000000002E-2</v>
      </c>
      <c r="R190" s="199">
        <f>Q190*H190</f>
        <v>12.65446</v>
      </c>
      <c r="S190" s="199">
        <v>0.13</v>
      </c>
      <c r="T190" s="200">
        <f>S190*H190</f>
        <v>25.308920000000001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175</v>
      </c>
      <c r="AT190" s="201" t="s">
        <v>170</v>
      </c>
      <c r="AU190" s="201" t="s">
        <v>82</v>
      </c>
      <c r="AY190" s="16" t="s">
        <v>168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80</v>
      </c>
      <c r="BK190" s="202">
        <f>ROUND(I190*H190,2)</f>
        <v>0</v>
      </c>
      <c r="BL190" s="16" t="s">
        <v>175</v>
      </c>
      <c r="BM190" s="201" t="s">
        <v>830</v>
      </c>
    </row>
    <row r="191" spans="1:65" s="13" customFormat="1" ht="11.25">
      <c r="B191" s="203"/>
      <c r="C191" s="204"/>
      <c r="D191" s="205" t="s">
        <v>185</v>
      </c>
      <c r="E191" s="206" t="s">
        <v>1</v>
      </c>
      <c r="F191" s="207" t="s">
        <v>831</v>
      </c>
      <c r="G191" s="204"/>
      <c r="H191" s="208">
        <v>28.2</v>
      </c>
      <c r="I191" s="209"/>
      <c r="J191" s="204"/>
      <c r="K191" s="204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185</v>
      </c>
      <c r="AU191" s="214" t="s">
        <v>82</v>
      </c>
      <c r="AV191" s="13" t="s">
        <v>82</v>
      </c>
      <c r="AW191" s="13" t="s">
        <v>30</v>
      </c>
      <c r="AX191" s="13" t="s">
        <v>73</v>
      </c>
      <c r="AY191" s="214" t="s">
        <v>168</v>
      </c>
    </row>
    <row r="192" spans="1:65" s="13" customFormat="1" ht="11.25">
      <c r="B192" s="203"/>
      <c r="C192" s="204"/>
      <c r="D192" s="205" t="s">
        <v>185</v>
      </c>
      <c r="E192" s="206" t="s">
        <v>1</v>
      </c>
      <c r="F192" s="207" t="s">
        <v>832</v>
      </c>
      <c r="G192" s="204"/>
      <c r="H192" s="208">
        <v>28.7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185</v>
      </c>
      <c r="AU192" s="214" t="s">
        <v>82</v>
      </c>
      <c r="AV192" s="13" t="s">
        <v>82</v>
      </c>
      <c r="AW192" s="13" t="s">
        <v>30</v>
      </c>
      <c r="AX192" s="13" t="s">
        <v>73</v>
      </c>
      <c r="AY192" s="214" t="s">
        <v>168</v>
      </c>
    </row>
    <row r="193" spans="1:65" s="13" customFormat="1" ht="11.25">
      <c r="B193" s="203"/>
      <c r="C193" s="204"/>
      <c r="D193" s="205" t="s">
        <v>185</v>
      </c>
      <c r="E193" s="206" t="s">
        <v>1</v>
      </c>
      <c r="F193" s="207" t="s">
        <v>833</v>
      </c>
      <c r="G193" s="204"/>
      <c r="H193" s="208">
        <v>72</v>
      </c>
      <c r="I193" s="209"/>
      <c r="J193" s="204"/>
      <c r="K193" s="204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185</v>
      </c>
      <c r="AU193" s="214" t="s">
        <v>82</v>
      </c>
      <c r="AV193" s="13" t="s">
        <v>82</v>
      </c>
      <c r="AW193" s="13" t="s">
        <v>30</v>
      </c>
      <c r="AX193" s="13" t="s">
        <v>73</v>
      </c>
      <c r="AY193" s="214" t="s">
        <v>168</v>
      </c>
    </row>
    <row r="194" spans="1:65" s="13" customFormat="1" ht="11.25">
      <c r="B194" s="203"/>
      <c r="C194" s="204"/>
      <c r="D194" s="205" t="s">
        <v>185</v>
      </c>
      <c r="E194" s="206" t="s">
        <v>1</v>
      </c>
      <c r="F194" s="207" t="s">
        <v>834</v>
      </c>
      <c r="G194" s="204"/>
      <c r="H194" s="208">
        <v>12</v>
      </c>
      <c r="I194" s="209"/>
      <c r="J194" s="204"/>
      <c r="K194" s="204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185</v>
      </c>
      <c r="AU194" s="214" t="s">
        <v>82</v>
      </c>
      <c r="AV194" s="13" t="s">
        <v>82</v>
      </c>
      <c r="AW194" s="13" t="s">
        <v>30</v>
      </c>
      <c r="AX194" s="13" t="s">
        <v>73</v>
      </c>
      <c r="AY194" s="214" t="s">
        <v>168</v>
      </c>
    </row>
    <row r="195" spans="1:65" s="13" customFormat="1" ht="11.25">
      <c r="B195" s="203"/>
      <c r="C195" s="204"/>
      <c r="D195" s="205" t="s">
        <v>185</v>
      </c>
      <c r="E195" s="206" t="s">
        <v>1</v>
      </c>
      <c r="F195" s="207" t="s">
        <v>835</v>
      </c>
      <c r="G195" s="204"/>
      <c r="H195" s="208">
        <v>12.804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185</v>
      </c>
      <c r="AU195" s="214" t="s">
        <v>82</v>
      </c>
      <c r="AV195" s="13" t="s">
        <v>82</v>
      </c>
      <c r="AW195" s="13" t="s">
        <v>30</v>
      </c>
      <c r="AX195" s="13" t="s">
        <v>73</v>
      </c>
      <c r="AY195" s="214" t="s">
        <v>168</v>
      </c>
    </row>
    <row r="196" spans="1:65" s="13" customFormat="1" ht="11.25">
      <c r="B196" s="203"/>
      <c r="C196" s="204"/>
      <c r="D196" s="205" t="s">
        <v>185</v>
      </c>
      <c r="E196" s="206" t="s">
        <v>1</v>
      </c>
      <c r="F196" s="207" t="s">
        <v>836</v>
      </c>
      <c r="G196" s="204"/>
      <c r="H196" s="208">
        <v>14.087999999999999</v>
      </c>
      <c r="I196" s="209"/>
      <c r="J196" s="204"/>
      <c r="K196" s="204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185</v>
      </c>
      <c r="AU196" s="214" t="s">
        <v>82</v>
      </c>
      <c r="AV196" s="13" t="s">
        <v>82</v>
      </c>
      <c r="AW196" s="13" t="s">
        <v>30</v>
      </c>
      <c r="AX196" s="13" t="s">
        <v>73</v>
      </c>
      <c r="AY196" s="214" t="s">
        <v>168</v>
      </c>
    </row>
    <row r="197" spans="1:65" s="13" customFormat="1" ht="11.25">
      <c r="B197" s="203"/>
      <c r="C197" s="204"/>
      <c r="D197" s="205" t="s">
        <v>185</v>
      </c>
      <c r="E197" s="206" t="s">
        <v>1</v>
      </c>
      <c r="F197" s="207" t="s">
        <v>837</v>
      </c>
      <c r="G197" s="204"/>
      <c r="H197" s="208">
        <v>12.804</v>
      </c>
      <c r="I197" s="209"/>
      <c r="J197" s="204"/>
      <c r="K197" s="204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185</v>
      </c>
      <c r="AU197" s="214" t="s">
        <v>82</v>
      </c>
      <c r="AV197" s="13" t="s">
        <v>82</v>
      </c>
      <c r="AW197" s="13" t="s">
        <v>30</v>
      </c>
      <c r="AX197" s="13" t="s">
        <v>73</v>
      </c>
      <c r="AY197" s="214" t="s">
        <v>168</v>
      </c>
    </row>
    <row r="198" spans="1:65" s="13" customFormat="1" ht="11.25">
      <c r="B198" s="203"/>
      <c r="C198" s="204"/>
      <c r="D198" s="205" t="s">
        <v>185</v>
      </c>
      <c r="E198" s="206" t="s">
        <v>1</v>
      </c>
      <c r="F198" s="207" t="s">
        <v>838</v>
      </c>
      <c r="G198" s="204"/>
      <c r="H198" s="208">
        <v>14.087999999999999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185</v>
      </c>
      <c r="AU198" s="214" t="s">
        <v>82</v>
      </c>
      <c r="AV198" s="13" t="s">
        <v>82</v>
      </c>
      <c r="AW198" s="13" t="s">
        <v>30</v>
      </c>
      <c r="AX198" s="13" t="s">
        <v>73</v>
      </c>
      <c r="AY198" s="214" t="s">
        <v>168</v>
      </c>
    </row>
    <row r="199" spans="1:65" s="14" customFormat="1" ht="11.25">
      <c r="B199" s="215"/>
      <c r="C199" s="216"/>
      <c r="D199" s="205" t="s">
        <v>185</v>
      </c>
      <c r="E199" s="217" t="s">
        <v>1</v>
      </c>
      <c r="F199" s="218" t="s">
        <v>189</v>
      </c>
      <c r="G199" s="216"/>
      <c r="H199" s="219">
        <v>194.684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185</v>
      </c>
      <c r="AU199" s="225" t="s">
        <v>82</v>
      </c>
      <c r="AV199" s="14" t="s">
        <v>175</v>
      </c>
      <c r="AW199" s="14" t="s">
        <v>30</v>
      </c>
      <c r="AX199" s="14" t="s">
        <v>80</v>
      </c>
      <c r="AY199" s="225" t="s">
        <v>168</v>
      </c>
    </row>
    <row r="200" spans="1:65" s="2" customFormat="1" ht="24.2" customHeight="1">
      <c r="A200" s="33"/>
      <c r="B200" s="34"/>
      <c r="C200" s="190" t="s">
        <v>332</v>
      </c>
      <c r="D200" s="190" t="s">
        <v>170</v>
      </c>
      <c r="E200" s="191" t="s">
        <v>382</v>
      </c>
      <c r="F200" s="192" t="s">
        <v>383</v>
      </c>
      <c r="G200" s="193" t="s">
        <v>173</v>
      </c>
      <c r="H200" s="194">
        <v>103.907</v>
      </c>
      <c r="I200" s="195"/>
      <c r="J200" s="196">
        <f>ROUND(I200*H200,2)</f>
        <v>0</v>
      </c>
      <c r="K200" s="192" t="s">
        <v>174</v>
      </c>
      <c r="L200" s="38"/>
      <c r="M200" s="197" t="s">
        <v>1</v>
      </c>
      <c r="N200" s="198" t="s">
        <v>38</v>
      </c>
      <c r="O200" s="70"/>
      <c r="P200" s="199">
        <f>O200*H200</f>
        <v>0</v>
      </c>
      <c r="Q200" s="199">
        <v>0</v>
      </c>
      <c r="R200" s="199">
        <f>Q200*H200</f>
        <v>0</v>
      </c>
      <c r="S200" s="199">
        <v>7.7899999999999997E-2</v>
      </c>
      <c r="T200" s="200">
        <f>S200*H200</f>
        <v>8.0943553000000001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175</v>
      </c>
      <c r="AT200" s="201" t="s">
        <v>170</v>
      </c>
      <c r="AU200" s="201" t="s">
        <v>82</v>
      </c>
      <c r="AY200" s="16" t="s">
        <v>168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80</v>
      </c>
      <c r="BK200" s="202">
        <f>ROUND(I200*H200,2)</f>
        <v>0</v>
      </c>
      <c r="BL200" s="16" t="s">
        <v>175</v>
      </c>
      <c r="BM200" s="201" t="s">
        <v>839</v>
      </c>
    </row>
    <row r="201" spans="1:65" s="2" customFormat="1" ht="19.5">
      <c r="A201" s="33"/>
      <c r="B201" s="34"/>
      <c r="C201" s="35"/>
      <c r="D201" s="205" t="s">
        <v>241</v>
      </c>
      <c r="E201" s="35"/>
      <c r="F201" s="236" t="s">
        <v>385</v>
      </c>
      <c r="G201" s="35"/>
      <c r="H201" s="35"/>
      <c r="I201" s="237"/>
      <c r="J201" s="35"/>
      <c r="K201" s="35"/>
      <c r="L201" s="38"/>
      <c r="M201" s="238"/>
      <c r="N201" s="239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241</v>
      </c>
      <c r="AU201" s="16" t="s">
        <v>82</v>
      </c>
    </row>
    <row r="202" spans="1:65" s="13" customFormat="1" ht="11.25">
      <c r="B202" s="203"/>
      <c r="C202" s="204"/>
      <c r="D202" s="205" t="s">
        <v>185</v>
      </c>
      <c r="E202" s="206" t="s">
        <v>1</v>
      </c>
      <c r="F202" s="207" t="s">
        <v>831</v>
      </c>
      <c r="G202" s="204"/>
      <c r="H202" s="208">
        <v>28.2</v>
      </c>
      <c r="I202" s="209"/>
      <c r="J202" s="204"/>
      <c r="K202" s="204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185</v>
      </c>
      <c r="AU202" s="214" t="s">
        <v>82</v>
      </c>
      <c r="AV202" s="13" t="s">
        <v>82</v>
      </c>
      <c r="AW202" s="13" t="s">
        <v>30</v>
      </c>
      <c r="AX202" s="13" t="s">
        <v>73</v>
      </c>
      <c r="AY202" s="214" t="s">
        <v>168</v>
      </c>
    </row>
    <row r="203" spans="1:65" s="13" customFormat="1" ht="11.25">
      <c r="B203" s="203"/>
      <c r="C203" s="204"/>
      <c r="D203" s="205" t="s">
        <v>185</v>
      </c>
      <c r="E203" s="206" t="s">
        <v>1</v>
      </c>
      <c r="F203" s="207" t="s">
        <v>832</v>
      </c>
      <c r="G203" s="204"/>
      <c r="H203" s="208">
        <v>28.7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185</v>
      </c>
      <c r="AU203" s="214" t="s">
        <v>82</v>
      </c>
      <c r="AV203" s="13" t="s">
        <v>82</v>
      </c>
      <c r="AW203" s="13" t="s">
        <v>30</v>
      </c>
      <c r="AX203" s="13" t="s">
        <v>73</v>
      </c>
      <c r="AY203" s="214" t="s">
        <v>168</v>
      </c>
    </row>
    <row r="204" spans="1:65" s="13" customFormat="1" ht="11.25">
      <c r="B204" s="203"/>
      <c r="C204" s="204"/>
      <c r="D204" s="205" t="s">
        <v>185</v>
      </c>
      <c r="E204" s="206" t="s">
        <v>1</v>
      </c>
      <c r="F204" s="207" t="s">
        <v>840</v>
      </c>
      <c r="G204" s="204"/>
      <c r="H204" s="208">
        <v>7.2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185</v>
      </c>
      <c r="AU204" s="214" t="s">
        <v>82</v>
      </c>
      <c r="AV204" s="13" t="s">
        <v>82</v>
      </c>
      <c r="AW204" s="13" t="s">
        <v>30</v>
      </c>
      <c r="AX204" s="13" t="s">
        <v>73</v>
      </c>
      <c r="AY204" s="214" t="s">
        <v>168</v>
      </c>
    </row>
    <row r="205" spans="1:65" s="13" customFormat="1" ht="11.25">
      <c r="B205" s="203"/>
      <c r="C205" s="204"/>
      <c r="D205" s="205" t="s">
        <v>185</v>
      </c>
      <c r="E205" s="206" t="s">
        <v>1</v>
      </c>
      <c r="F205" s="207" t="s">
        <v>834</v>
      </c>
      <c r="G205" s="204"/>
      <c r="H205" s="208">
        <v>12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185</v>
      </c>
      <c r="AU205" s="214" t="s">
        <v>82</v>
      </c>
      <c r="AV205" s="13" t="s">
        <v>82</v>
      </c>
      <c r="AW205" s="13" t="s">
        <v>30</v>
      </c>
      <c r="AX205" s="13" t="s">
        <v>73</v>
      </c>
      <c r="AY205" s="214" t="s">
        <v>168</v>
      </c>
    </row>
    <row r="206" spans="1:65" s="13" customFormat="1" ht="11.25">
      <c r="B206" s="203"/>
      <c r="C206" s="204"/>
      <c r="D206" s="205" t="s">
        <v>185</v>
      </c>
      <c r="E206" s="206" t="s">
        <v>1</v>
      </c>
      <c r="F206" s="207" t="s">
        <v>835</v>
      </c>
      <c r="G206" s="204"/>
      <c r="H206" s="208">
        <v>12.804</v>
      </c>
      <c r="I206" s="209"/>
      <c r="J206" s="204"/>
      <c r="K206" s="204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185</v>
      </c>
      <c r="AU206" s="214" t="s">
        <v>82</v>
      </c>
      <c r="AV206" s="13" t="s">
        <v>82</v>
      </c>
      <c r="AW206" s="13" t="s">
        <v>30</v>
      </c>
      <c r="AX206" s="13" t="s">
        <v>73</v>
      </c>
      <c r="AY206" s="214" t="s">
        <v>168</v>
      </c>
    </row>
    <row r="207" spans="1:65" s="13" customFormat="1" ht="11.25">
      <c r="B207" s="203"/>
      <c r="C207" s="204"/>
      <c r="D207" s="205" t="s">
        <v>185</v>
      </c>
      <c r="E207" s="206" t="s">
        <v>1</v>
      </c>
      <c r="F207" s="207" t="s">
        <v>836</v>
      </c>
      <c r="G207" s="204"/>
      <c r="H207" s="208">
        <v>14.087999999999999</v>
      </c>
      <c r="I207" s="209"/>
      <c r="J207" s="204"/>
      <c r="K207" s="204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185</v>
      </c>
      <c r="AU207" s="214" t="s">
        <v>82</v>
      </c>
      <c r="AV207" s="13" t="s">
        <v>82</v>
      </c>
      <c r="AW207" s="13" t="s">
        <v>30</v>
      </c>
      <c r="AX207" s="13" t="s">
        <v>73</v>
      </c>
      <c r="AY207" s="214" t="s">
        <v>168</v>
      </c>
    </row>
    <row r="208" spans="1:65" s="13" customFormat="1" ht="11.25">
      <c r="B208" s="203"/>
      <c r="C208" s="204"/>
      <c r="D208" s="205" t="s">
        <v>185</v>
      </c>
      <c r="E208" s="206" t="s">
        <v>1</v>
      </c>
      <c r="F208" s="207" t="s">
        <v>837</v>
      </c>
      <c r="G208" s="204"/>
      <c r="H208" s="208">
        <v>12.804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185</v>
      </c>
      <c r="AU208" s="214" t="s">
        <v>82</v>
      </c>
      <c r="AV208" s="13" t="s">
        <v>82</v>
      </c>
      <c r="AW208" s="13" t="s">
        <v>30</v>
      </c>
      <c r="AX208" s="13" t="s">
        <v>73</v>
      </c>
      <c r="AY208" s="214" t="s">
        <v>168</v>
      </c>
    </row>
    <row r="209" spans="1:65" s="13" customFormat="1" ht="11.25">
      <c r="B209" s="203"/>
      <c r="C209" s="204"/>
      <c r="D209" s="205" t="s">
        <v>185</v>
      </c>
      <c r="E209" s="206" t="s">
        <v>1</v>
      </c>
      <c r="F209" s="207" t="s">
        <v>838</v>
      </c>
      <c r="G209" s="204"/>
      <c r="H209" s="208">
        <v>14.087999999999999</v>
      </c>
      <c r="I209" s="209"/>
      <c r="J209" s="204"/>
      <c r="K209" s="204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185</v>
      </c>
      <c r="AU209" s="214" t="s">
        <v>82</v>
      </c>
      <c r="AV209" s="13" t="s">
        <v>82</v>
      </c>
      <c r="AW209" s="13" t="s">
        <v>30</v>
      </c>
      <c r="AX209" s="13" t="s">
        <v>73</v>
      </c>
      <c r="AY209" s="214" t="s">
        <v>168</v>
      </c>
    </row>
    <row r="210" spans="1:65" s="14" customFormat="1" ht="11.25">
      <c r="B210" s="215"/>
      <c r="C210" s="216"/>
      <c r="D210" s="205" t="s">
        <v>185</v>
      </c>
      <c r="E210" s="217" t="s">
        <v>1</v>
      </c>
      <c r="F210" s="218" t="s">
        <v>189</v>
      </c>
      <c r="G210" s="216"/>
      <c r="H210" s="219">
        <v>129.88399999999999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185</v>
      </c>
      <c r="AU210" s="225" t="s">
        <v>82</v>
      </c>
      <c r="AV210" s="14" t="s">
        <v>175</v>
      </c>
      <c r="AW210" s="14" t="s">
        <v>30</v>
      </c>
      <c r="AX210" s="14" t="s">
        <v>80</v>
      </c>
      <c r="AY210" s="225" t="s">
        <v>168</v>
      </c>
    </row>
    <row r="211" spans="1:65" s="13" customFormat="1" ht="11.25">
      <c r="B211" s="203"/>
      <c r="C211" s="204"/>
      <c r="D211" s="205" t="s">
        <v>185</v>
      </c>
      <c r="E211" s="204"/>
      <c r="F211" s="207" t="s">
        <v>841</v>
      </c>
      <c r="G211" s="204"/>
      <c r="H211" s="208">
        <v>103.907</v>
      </c>
      <c r="I211" s="209"/>
      <c r="J211" s="204"/>
      <c r="K211" s="204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185</v>
      </c>
      <c r="AU211" s="214" t="s">
        <v>82</v>
      </c>
      <c r="AV211" s="13" t="s">
        <v>82</v>
      </c>
      <c r="AW211" s="13" t="s">
        <v>4</v>
      </c>
      <c r="AX211" s="13" t="s">
        <v>80</v>
      </c>
      <c r="AY211" s="214" t="s">
        <v>168</v>
      </c>
    </row>
    <row r="212" spans="1:65" s="2" customFormat="1" ht="24.2" customHeight="1">
      <c r="A212" s="33"/>
      <c r="B212" s="34"/>
      <c r="C212" s="190" t="s">
        <v>338</v>
      </c>
      <c r="D212" s="190" t="s">
        <v>170</v>
      </c>
      <c r="E212" s="191" t="s">
        <v>389</v>
      </c>
      <c r="F212" s="192" t="s">
        <v>390</v>
      </c>
      <c r="G212" s="193" t="s">
        <v>173</v>
      </c>
      <c r="H212" s="194">
        <v>109.907</v>
      </c>
      <c r="I212" s="195"/>
      <c r="J212" s="196">
        <f>ROUND(I212*H212,2)</f>
        <v>0</v>
      </c>
      <c r="K212" s="192" t="s">
        <v>174</v>
      </c>
      <c r="L212" s="38"/>
      <c r="M212" s="197" t="s">
        <v>1</v>
      </c>
      <c r="N212" s="198" t="s">
        <v>38</v>
      </c>
      <c r="O212" s="70"/>
      <c r="P212" s="199">
        <f>O212*H212</f>
        <v>0</v>
      </c>
      <c r="Q212" s="199">
        <v>7.8163999999999997E-2</v>
      </c>
      <c r="R212" s="199">
        <f>Q212*H212</f>
        <v>8.5907707479999988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175</v>
      </c>
      <c r="AT212" s="201" t="s">
        <v>170</v>
      </c>
      <c r="AU212" s="201" t="s">
        <v>82</v>
      </c>
      <c r="AY212" s="16" t="s">
        <v>168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80</v>
      </c>
      <c r="BK212" s="202">
        <f>ROUND(I212*H212,2)</f>
        <v>0</v>
      </c>
      <c r="BL212" s="16" t="s">
        <v>175</v>
      </c>
      <c r="BM212" s="201" t="s">
        <v>842</v>
      </c>
    </row>
    <row r="213" spans="1:65" s="2" customFormat="1" ht="24.2" customHeight="1">
      <c r="A213" s="33"/>
      <c r="B213" s="34"/>
      <c r="C213" s="190" t="s">
        <v>344</v>
      </c>
      <c r="D213" s="190" t="s">
        <v>170</v>
      </c>
      <c r="E213" s="191" t="s">
        <v>393</v>
      </c>
      <c r="F213" s="192" t="s">
        <v>394</v>
      </c>
      <c r="G213" s="193" t="s">
        <v>183</v>
      </c>
      <c r="H213" s="194">
        <v>7</v>
      </c>
      <c r="I213" s="195"/>
      <c r="J213" s="196">
        <f>ROUND(I213*H213,2)</f>
        <v>0</v>
      </c>
      <c r="K213" s="192" t="s">
        <v>174</v>
      </c>
      <c r="L213" s="38"/>
      <c r="M213" s="197" t="s">
        <v>1</v>
      </c>
      <c r="N213" s="198" t="s">
        <v>38</v>
      </c>
      <c r="O213" s="70"/>
      <c r="P213" s="199">
        <f>O213*H213</f>
        <v>0</v>
      </c>
      <c r="Q213" s="199">
        <v>0.50375000000000003</v>
      </c>
      <c r="R213" s="199">
        <f>Q213*H213</f>
        <v>3.5262500000000001</v>
      </c>
      <c r="S213" s="199">
        <v>2.5</v>
      </c>
      <c r="T213" s="200">
        <f>S213*H213</f>
        <v>17.5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1" t="s">
        <v>175</v>
      </c>
      <c r="AT213" s="201" t="s">
        <v>170</v>
      </c>
      <c r="AU213" s="201" t="s">
        <v>82</v>
      </c>
      <c r="AY213" s="16" t="s">
        <v>168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6" t="s">
        <v>80</v>
      </c>
      <c r="BK213" s="202">
        <f>ROUND(I213*H213,2)</f>
        <v>0</v>
      </c>
      <c r="BL213" s="16" t="s">
        <v>175</v>
      </c>
      <c r="BM213" s="201" t="s">
        <v>843</v>
      </c>
    </row>
    <row r="214" spans="1:65" s="13" customFormat="1" ht="11.25">
      <c r="B214" s="203"/>
      <c r="C214" s="204"/>
      <c r="D214" s="205" t="s">
        <v>185</v>
      </c>
      <c r="E214" s="206" t="s">
        <v>1</v>
      </c>
      <c r="F214" s="207" t="s">
        <v>844</v>
      </c>
      <c r="G214" s="204"/>
      <c r="H214" s="208">
        <v>7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185</v>
      </c>
      <c r="AU214" s="214" t="s">
        <v>82</v>
      </c>
      <c r="AV214" s="13" t="s">
        <v>82</v>
      </c>
      <c r="AW214" s="13" t="s">
        <v>30</v>
      </c>
      <c r="AX214" s="13" t="s">
        <v>73</v>
      </c>
      <c r="AY214" s="214" t="s">
        <v>168</v>
      </c>
    </row>
    <row r="215" spans="1:65" s="14" customFormat="1" ht="11.25">
      <c r="B215" s="215"/>
      <c r="C215" s="216"/>
      <c r="D215" s="205" t="s">
        <v>185</v>
      </c>
      <c r="E215" s="217" t="s">
        <v>1</v>
      </c>
      <c r="F215" s="218" t="s">
        <v>189</v>
      </c>
      <c r="G215" s="216"/>
      <c r="H215" s="219">
        <v>7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185</v>
      </c>
      <c r="AU215" s="225" t="s">
        <v>82</v>
      </c>
      <c r="AV215" s="14" t="s">
        <v>175</v>
      </c>
      <c r="AW215" s="14" t="s">
        <v>30</v>
      </c>
      <c r="AX215" s="14" t="s">
        <v>80</v>
      </c>
      <c r="AY215" s="225" t="s">
        <v>168</v>
      </c>
    </row>
    <row r="216" spans="1:65" s="2" customFormat="1" ht="24.2" customHeight="1">
      <c r="A216" s="33"/>
      <c r="B216" s="34"/>
      <c r="C216" s="190" t="s">
        <v>350</v>
      </c>
      <c r="D216" s="190" t="s">
        <v>170</v>
      </c>
      <c r="E216" s="191" t="s">
        <v>400</v>
      </c>
      <c r="F216" s="192" t="s">
        <v>401</v>
      </c>
      <c r="G216" s="193" t="s">
        <v>183</v>
      </c>
      <c r="H216" s="194">
        <v>7</v>
      </c>
      <c r="I216" s="195"/>
      <c r="J216" s="196">
        <f>ROUND(I216*H216,2)</f>
        <v>0</v>
      </c>
      <c r="K216" s="192" t="s">
        <v>174</v>
      </c>
      <c r="L216" s="38"/>
      <c r="M216" s="197" t="s">
        <v>1</v>
      </c>
      <c r="N216" s="198" t="s">
        <v>38</v>
      </c>
      <c r="O216" s="70"/>
      <c r="P216" s="199">
        <f>O216*H216</f>
        <v>0</v>
      </c>
      <c r="Q216" s="199">
        <v>0.4</v>
      </c>
      <c r="R216" s="199">
        <f>Q216*H216</f>
        <v>2.8000000000000003</v>
      </c>
      <c r="S216" s="199">
        <v>0</v>
      </c>
      <c r="T216" s="20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1" t="s">
        <v>175</v>
      </c>
      <c r="AT216" s="201" t="s">
        <v>170</v>
      </c>
      <c r="AU216" s="201" t="s">
        <v>82</v>
      </c>
      <c r="AY216" s="16" t="s">
        <v>168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6" t="s">
        <v>80</v>
      </c>
      <c r="BK216" s="202">
        <f>ROUND(I216*H216,2)</f>
        <v>0</v>
      </c>
      <c r="BL216" s="16" t="s">
        <v>175</v>
      </c>
      <c r="BM216" s="201" t="s">
        <v>845</v>
      </c>
    </row>
    <row r="217" spans="1:65" s="2" customFormat="1" ht="24.2" customHeight="1">
      <c r="A217" s="33"/>
      <c r="B217" s="34"/>
      <c r="C217" s="190" t="s">
        <v>355</v>
      </c>
      <c r="D217" s="190" t="s">
        <v>170</v>
      </c>
      <c r="E217" s="191" t="s">
        <v>404</v>
      </c>
      <c r="F217" s="192" t="s">
        <v>405</v>
      </c>
      <c r="G217" s="193" t="s">
        <v>183</v>
      </c>
      <c r="H217" s="194">
        <v>7</v>
      </c>
      <c r="I217" s="195"/>
      <c r="J217" s="196">
        <f>ROUND(I217*H217,2)</f>
        <v>0</v>
      </c>
      <c r="K217" s="192" t="s">
        <v>174</v>
      </c>
      <c r="L217" s="38"/>
      <c r="M217" s="197" t="s">
        <v>1</v>
      </c>
      <c r="N217" s="198" t="s">
        <v>38</v>
      </c>
      <c r="O217" s="7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175</v>
      </c>
      <c r="AT217" s="201" t="s">
        <v>170</v>
      </c>
      <c r="AU217" s="201" t="s">
        <v>82</v>
      </c>
      <c r="AY217" s="16" t="s">
        <v>168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80</v>
      </c>
      <c r="BK217" s="202">
        <f>ROUND(I217*H217,2)</f>
        <v>0</v>
      </c>
      <c r="BL217" s="16" t="s">
        <v>175</v>
      </c>
      <c r="BM217" s="201" t="s">
        <v>846</v>
      </c>
    </row>
    <row r="218" spans="1:65" s="2" customFormat="1" ht="24.2" customHeight="1">
      <c r="A218" s="33"/>
      <c r="B218" s="34"/>
      <c r="C218" s="190" t="s">
        <v>360</v>
      </c>
      <c r="D218" s="190" t="s">
        <v>170</v>
      </c>
      <c r="E218" s="191" t="s">
        <v>408</v>
      </c>
      <c r="F218" s="192" t="s">
        <v>409</v>
      </c>
      <c r="G218" s="193" t="s">
        <v>183</v>
      </c>
      <c r="H218" s="194">
        <v>7</v>
      </c>
      <c r="I218" s="195"/>
      <c r="J218" s="196">
        <f>ROUND(I218*H218,2)</f>
        <v>0</v>
      </c>
      <c r="K218" s="192" t="s">
        <v>174</v>
      </c>
      <c r="L218" s="38"/>
      <c r="M218" s="197" t="s">
        <v>1</v>
      </c>
      <c r="N218" s="198" t="s">
        <v>38</v>
      </c>
      <c r="O218" s="70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175</v>
      </c>
      <c r="AT218" s="201" t="s">
        <v>170</v>
      </c>
      <c r="AU218" s="201" t="s">
        <v>82</v>
      </c>
      <c r="AY218" s="16" t="s">
        <v>168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6" t="s">
        <v>80</v>
      </c>
      <c r="BK218" s="202">
        <f>ROUND(I218*H218,2)</f>
        <v>0</v>
      </c>
      <c r="BL218" s="16" t="s">
        <v>175</v>
      </c>
      <c r="BM218" s="201" t="s">
        <v>847</v>
      </c>
    </row>
    <row r="219" spans="1:65" s="2" customFormat="1" ht="24.2" customHeight="1">
      <c r="A219" s="33"/>
      <c r="B219" s="34"/>
      <c r="C219" s="190" t="s">
        <v>365</v>
      </c>
      <c r="D219" s="190" t="s">
        <v>170</v>
      </c>
      <c r="E219" s="191" t="s">
        <v>423</v>
      </c>
      <c r="F219" s="192" t="s">
        <v>424</v>
      </c>
      <c r="G219" s="193" t="s">
        <v>239</v>
      </c>
      <c r="H219" s="194">
        <v>36</v>
      </c>
      <c r="I219" s="195"/>
      <c r="J219" s="196">
        <f>ROUND(I219*H219,2)</f>
        <v>0</v>
      </c>
      <c r="K219" s="192" t="s">
        <v>174</v>
      </c>
      <c r="L219" s="38"/>
      <c r="M219" s="197" t="s">
        <v>1</v>
      </c>
      <c r="N219" s="198" t="s">
        <v>38</v>
      </c>
      <c r="O219" s="70"/>
      <c r="P219" s="199">
        <f>O219*H219</f>
        <v>0</v>
      </c>
      <c r="Q219" s="199">
        <v>1.13356E-3</v>
      </c>
      <c r="R219" s="199">
        <f>Q219*H219</f>
        <v>4.0808160000000003E-2</v>
      </c>
      <c r="S219" s="199">
        <v>1E-3</v>
      </c>
      <c r="T219" s="200">
        <f>S219*H219</f>
        <v>3.6000000000000004E-2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1" t="s">
        <v>175</v>
      </c>
      <c r="AT219" s="201" t="s">
        <v>170</v>
      </c>
      <c r="AU219" s="201" t="s">
        <v>82</v>
      </c>
      <c r="AY219" s="16" t="s">
        <v>168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6" t="s">
        <v>80</v>
      </c>
      <c r="BK219" s="202">
        <f>ROUND(I219*H219,2)</f>
        <v>0</v>
      </c>
      <c r="BL219" s="16" t="s">
        <v>175</v>
      </c>
      <c r="BM219" s="201" t="s">
        <v>848</v>
      </c>
    </row>
    <row r="220" spans="1:65" s="13" customFormat="1" ht="11.25">
      <c r="B220" s="203"/>
      <c r="C220" s="204"/>
      <c r="D220" s="205" t="s">
        <v>185</v>
      </c>
      <c r="E220" s="206" t="s">
        <v>1</v>
      </c>
      <c r="F220" s="207" t="s">
        <v>567</v>
      </c>
      <c r="G220" s="204"/>
      <c r="H220" s="208">
        <v>36</v>
      </c>
      <c r="I220" s="209"/>
      <c r="J220" s="204"/>
      <c r="K220" s="204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185</v>
      </c>
      <c r="AU220" s="214" t="s">
        <v>82</v>
      </c>
      <c r="AV220" s="13" t="s">
        <v>82</v>
      </c>
      <c r="AW220" s="13" t="s">
        <v>30</v>
      </c>
      <c r="AX220" s="13" t="s">
        <v>80</v>
      </c>
      <c r="AY220" s="214" t="s">
        <v>168</v>
      </c>
    </row>
    <row r="221" spans="1:65" s="12" customFormat="1" ht="22.9" customHeight="1">
      <c r="B221" s="174"/>
      <c r="C221" s="175"/>
      <c r="D221" s="176" t="s">
        <v>72</v>
      </c>
      <c r="E221" s="188" t="s">
        <v>427</v>
      </c>
      <c r="F221" s="188" t="s">
        <v>428</v>
      </c>
      <c r="G221" s="175"/>
      <c r="H221" s="175"/>
      <c r="I221" s="178"/>
      <c r="J221" s="189">
        <f>BK221</f>
        <v>0</v>
      </c>
      <c r="K221" s="175"/>
      <c r="L221" s="180"/>
      <c r="M221" s="181"/>
      <c r="N221" s="182"/>
      <c r="O221" s="182"/>
      <c r="P221" s="183">
        <f>SUM(P222:P227)</f>
        <v>0</v>
      </c>
      <c r="Q221" s="182"/>
      <c r="R221" s="183">
        <f>SUM(R222:R227)</f>
        <v>0</v>
      </c>
      <c r="S221" s="182"/>
      <c r="T221" s="184">
        <f>SUM(T222:T227)</f>
        <v>0</v>
      </c>
      <c r="AR221" s="185" t="s">
        <v>80</v>
      </c>
      <c r="AT221" s="186" t="s">
        <v>72</v>
      </c>
      <c r="AU221" s="186" t="s">
        <v>80</v>
      </c>
      <c r="AY221" s="185" t="s">
        <v>168</v>
      </c>
      <c r="BK221" s="187">
        <f>SUM(BK222:BK227)</f>
        <v>0</v>
      </c>
    </row>
    <row r="222" spans="1:65" s="2" customFormat="1" ht="24.2" customHeight="1">
      <c r="A222" s="33"/>
      <c r="B222" s="34"/>
      <c r="C222" s="190" t="s">
        <v>369</v>
      </c>
      <c r="D222" s="190" t="s">
        <v>170</v>
      </c>
      <c r="E222" s="191" t="s">
        <v>430</v>
      </c>
      <c r="F222" s="192" t="s">
        <v>431</v>
      </c>
      <c r="G222" s="193" t="s">
        <v>227</v>
      </c>
      <c r="H222" s="194">
        <v>60.198</v>
      </c>
      <c r="I222" s="195"/>
      <c r="J222" s="196">
        <f>ROUND(I222*H222,2)</f>
        <v>0</v>
      </c>
      <c r="K222" s="192" t="s">
        <v>174</v>
      </c>
      <c r="L222" s="38"/>
      <c r="M222" s="197" t="s">
        <v>1</v>
      </c>
      <c r="N222" s="198" t="s">
        <v>38</v>
      </c>
      <c r="O222" s="70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1" t="s">
        <v>175</v>
      </c>
      <c r="AT222" s="201" t="s">
        <v>170</v>
      </c>
      <c r="AU222" s="201" t="s">
        <v>82</v>
      </c>
      <c r="AY222" s="16" t="s">
        <v>168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6" t="s">
        <v>80</v>
      </c>
      <c r="BK222" s="202">
        <f>ROUND(I222*H222,2)</f>
        <v>0</v>
      </c>
      <c r="BL222" s="16" t="s">
        <v>175</v>
      </c>
      <c r="BM222" s="201" t="s">
        <v>849</v>
      </c>
    </row>
    <row r="223" spans="1:65" s="13" customFormat="1" ht="11.25">
      <c r="B223" s="203"/>
      <c r="C223" s="204"/>
      <c r="D223" s="205" t="s">
        <v>185</v>
      </c>
      <c r="E223" s="206" t="s">
        <v>1</v>
      </c>
      <c r="F223" s="207" t="s">
        <v>850</v>
      </c>
      <c r="G223" s="204"/>
      <c r="H223" s="208">
        <v>60.198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185</v>
      </c>
      <c r="AU223" s="214" t="s">
        <v>82</v>
      </c>
      <c r="AV223" s="13" t="s">
        <v>82</v>
      </c>
      <c r="AW223" s="13" t="s">
        <v>30</v>
      </c>
      <c r="AX223" s="13" t="s">
        <v>80</v>
      </c>
      <c r="AY223" s="214" t="s">
        <v>168</v>
      </c>
    </row>
    <row r="224" spans="1:65" s="2" customFormat="1" ht="24.2" customHeight="1">
      <c r="A224" s="33"/>
      <c r="B224" s="34"/>
      <c r="C224" s="190" t="s">
        <v>381</v>
      </c>
      <c r="D224" s="190" t="s">
        <v>170</v>
      </c>
      <c r="E224" s="191" t="s">
        <v>435</v>
      </c>
      <c r="F224" s="192" t="s">
        <v>436</v>
      </c>
      <c r="G224" s="193" t="s">
        <v>227</v>
      </c>
      <c r="H224" s="194">
        <v>1203.96</v>
      </c>
      <c r="I224" s="195"/>
      <c r="J224" s="196">
        <f>ROUND(I224*H224,2)</f>
        <v>0</v>
      </c>
      <c r="K224" s="192" t="s">
        <v>174</v>
      </c>
      <c r="L224" s="38"/>
      <c r="M224" s="197" t="s">
        <v>1</v>
      </c>
      <c r="N224" s="198" t="s">
        <v>38</v>
      </c>
      <c r="O224" s="70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1" t="s">
        <v>175</v>
      </c>
      <c r="AT224" s="201" t="s">
        <v>170</v>
      </c>
      <c r="AU224" s="201" t="s">
        <v>82</v>
      </c>
      <c r="AY224" s="16" t="s">
        <v>168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6" t="s">
        <v>80</v>
      </c>
      <c r="BK224" s="202">
        <f>ROUND(I224*H224,2)</f>
        <v>0</v>
      </c>
      <c r="BL224" s="16" t="s">
        <v>175</v>
      </c>
      <c r="BM224" s="201" t="s">
        <v>851</v>
      </c>
    </row>
    <row r="225" spans="1:65" s="13" customFormat="1" ht="11.25">
      <c r="B225" s="203"/>
      <c r="C225" s="204"/>
      <c r="D225" s="205" t="s">
        <v>185</v>
      </c>
      <c r="E225" s="206" t="s">
        <v>1</v>
      </c>
      <c r="F225" s="207" t="s">
        <v>852</v>
      </c>
      <c r="G225" s="204"/>
      <c r="H225" s="208">
        <v>1203.96</v>
      </c>
      <c r="I225" s="209"/>
      <c r="J225" s="204"/>
      <c r="K225" s="204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185</v>
      </c>
      <c r="AU225" s="214" t="s">
        <v>82</v>
      </c>
      <c r="AV225" s="13" t="s">
        <v>82</v>
      </c>
      <c r="AW225" s="13" t="s">
        <v>30</v>
      </c>
      <c r="AX225" s="13" t="s">
        <v>80</v>
      </c>
      <c r="AY225" s="214" t="s">
        <v>168</v>
      </c>
    </row>
    <row r="226" spans="1:65" s="2" customFormat="1" ht="14.45" customHeight="1">
      <c r="A226" s="33"/>
      <c r="B226" s="34"/>
      <c r="C226" s="190" t="s">
        <v>388</v>
      </c>
      <c r="D226" s="190" t="s">
        <v>170</v>
      </c>
      <c r="E226" s="191" t="s">
        <v>444</v>
      </c>
      <c r="F226" s="192" t="s">
        <v>445</v>
      </c>
      <c r="G226" s="193" t="s">
        <v>227</v>
      </c>
      <c r="H226" s="194">
        <v>60.198</v>
      </c>
      <c r="I226" s="195"/>
      <c r="J226" s="196">
        <f>ROUND(I226*H226,2)</f>
        <v>0</v>
      </c>
      <c r="K226" s="192" t="s">
        <v>174</v>
      </c>
      <c r="L226" s="38"/>
      <c r="M226" s="197" t="s">
        <v>1</v>
      </c>
      <c r="N226" s="198" t="s">
        <v>38</v>
      </c>
      <c r="O226" s="70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1" t="s">
        <v>175</v>
      </c>
      <c r="AT226" s="201" t="s">
        <v>170</v>
      </c>
      <c r="AU226" s="201" t="s">
        <v>82</v>
      </c>
      <c r="AY226" s="16" t="s">
        <v>168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6" t="s">
        <v>80</v>
      </c>
      <c r="BK226" s="202">
        <f>ROUND(I226*H226,2)</f>
        <v>0</v>
      </c>
      <c r="BL226" s="16" t="s">
        <v>175</v>
      </c>
      <c r="BM226" s="201" t="s">
        <v>853</v>
      </c>
    </row>
    <row r="227" spans="1:65" s="2" customFormat="1" ht="24.2" customHeight="1">
      <c r="A227" s="33"/>
      <c r="B227" s="34"/>
      <c r="C227" s="190" t="s">
        <v>392</v>
      </c>
      <c r="D227" s="190" t="s">
        <v>170</v>
      </c>
      <c r="E227" s="191" t="s">
        <v>448</v>
      </c>
      <c r="F227" s="192" t="s">
        <v>449</v>
      </c>
      <c r="G227" s="193" t="s">
        <v>227</v>
      </c>
      <c r="H227" s="194">
        <v>60.198</v>
      </c>
      <c r="I227" s="195"/>
      <c r="J227" s="196">
        <f>ROUND(I227*H227,2)</f>
        <v>0</v>
      </c>
      <c r="K227" s="192" t="s">
        <v>174</v>
      </c>
      <c r="L227" s="38"/>
      <c r="M227" s="197" t="s">
        <v>1</v>
      </c>
      <c r="N227" s="198" t="s">
        <v>38</v>
      </c>
      <c r="O227" s="70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1" t="s">
        <v>175</v>
      </c>
      <c r="AT227" s="201" t="s">
        <v>170</v>
      </c>
      <c r="AU227" s="201" t="s">
        <v>82</v>
      </c>
      <c r="AY227" s="16" t="s">
        <v>168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6" t="s">
        <v>80</v>
      </c>
      <c r="BK227" s="202">
        <f>ROUND(I227*H227,2)</f>
        <v>0</v>
      </c>
      <c r="BL227" s="16" t="s">
        <v>175</v>
      </c>
      <c r="BM227" s="201" t="s">
        <v>854</v>
      </c>
    </row>
    <row r="228" spans="1:65" s="12" customFormat="1" ht="22.9" customHeight="1">
      <c r="B228" s="174"/>
      <c r="C228" s="175"/>
      <c r="D228" s="176" t="s">
        <v>72</v>
      </c>
      <c r="E228" s="188" t="s">
        <v>451</v>
      </c>
      <c r="F228" s="188" t="s">
        <v>452</v>
      </c>
      <c r="G228" s="175"/>
      <c r="H228" s="175"/>
      <c r="I228" s="178"/>
      <c r="J228" s="189">
        <f>BK228</f>
        <v>0</v>
      </c>
      <c r="K228" s="175"/>
      <c r="L228" s="180"/>
      <c r="M228" s="181"/>
      <c r="N228" s="182"/>
      <c r="O228" s="182"/>
      <c r="P228" s="183">
        <f>SUM(P229:P233)</f>
        <v>0</v>
      </c>
      <c r="Q228" s="182"/>
      <c r="R228" s="183">
        <f>SUM(R229:R233)</f>
        <v>0</v>
      </c>
      <c r="S228" s="182"/>
      <c r="T228" s="184">
        <f>SUM(T229:T233)</f>
        <v>0</v>
      </c>
      <c r="AR228" s="185" t="s">
        <v>80</v>
      </c>
      <c r="AT228" s="186" t="s">
        <v>72</v>
      </c>
      <c r="AU228" s="186" t="s">
        <v>80</v>
      </c>
      <c r="AY228" s="185" t="s">
        <v>168</v>
      </c>
      <c r="BK228" s="187">
        <f>SUM(BK229:BK233)</f>
        <v>0</v>
      </c>
    </row>
    <row r="229" spans="1:65" s="2" customFormat="1" ht="24.2" customHeight="1">
      <c r="A229" s="33"/>
      <c r="B229" s="34"/>
      <c r="C229" s="190" t="s">
        <v>399</v>
      </c>
      <c r="D229" s="190" t="s">
        <v>170</v>
      </c>
      <c r="E229" s="191" t="s">
        <v>454</v>
      </c>
      <c r="F229" s="192" t="s">
        <v>455</v>
      </c>
      <c r="G229" s="193" t="s">
        <v>227</v>
      </c>
      <c r="H229" s="194">
        <v>5.3250000000000002</v>
      </c>
      <c r="I229" s="195"/>
      <c r="J229" s="196">
        <f>ROUND(I229*H229,2)</f>
        <v>0</v>
      </c>
      <c r="K229" s="192" t="s">
        <v>174</v>
      </c>
      <c r="L229" s="38"/>
      <c r="M229" s="197" t="s">
        <v>1</v>
      </c>
      <c r="N229" s="198" t="s">
        <v>38</v>
      </c>
      <c r="O229" s="70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1" t="s">
        <v>175</v>
      </c>
      <c r="AT229" s="201" t="s">
        <v>170</v>
      </c>
      <c r="AU229" s="201" t="s">
        <v>82</v>
      </c>
      <c r="AY229" s="16" t="s">
        <v>168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6" t="s">
        <v>80</v>
      </c>
      <c r="BK229" s="202">
        <f>ROUND(I229*H229,2)</f>
        <v>0</v>
      </c>
      <c r="BL229" s="16" t="s">
        <v>175</v>
      </c>
      <c r="BM229" s="201" t="s">
        <v>855</v>
      </c>
    </row>
    <row r="230" spans="1:65" s="2" customFormat="1" ht="19.5">
      <c r="A230" s="33"/>
      <c r="B230" s="34"/>
      <c r="C230" s="35"/>
      <c r="D230" s="205" t="s">
        <v>241</v>
      </c>
      <c r="E230" s="35"/>
      <c r="F230" s="236" t="s">
        <v>457</v>
      </c>
      <c r="G230" s="35"/>
      <c r="H230" s="35"/>
      <c r="I230" s="237"/>
      <c r="J230" s="35"/>
      <c r="K230" s="35"/>
      <c r="L230" s="38"/>
      <c r="M230" s="238"/>
      <c r="N230" s="239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241</v>
      </c>
      <c r="AU230" s="16" t="s">
        <v>82</v>
      </c>
    </row>
    <row r="231" spans="1:65" s="13" customFormat="1" ht="11.25">
      <c r="B231" s="203"/>
      <c r="C231" s="204"/>
      <c r="D231" s="205" t="s">
        <v>185</v>
      </c>
      <c r="E231" s="206" t="s">
        <v>1</v>
      </c>
      <c r="F231" s="207" t="s">
        <v>856</v>
      </c>
      <c r="G231" s="204"/>
      <c r="H231" s="208">
        <v>5.3250000000000002</v>
      </c>
      <c r="I231" s="209"/>
      <c r="J231" s="204"/>
      <c r="K231" s="204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185</v>
      </c>
      <c r="AU231" s="214" t="s">
        <v>82</v>
      </c>
      <c r="AV231" s="13" t="s">
        <v>82</v>
      </c>
      <c r="AW231" s="13" t="s">
        <v>30</v>
      </c>
      <c r="AX231" s="13" t="s">
        <v>80</v>
      </c>
      <c r="AY231" s="214" t="s">
        <v>168</v>
      </c>
    </row>
    <row r="232" spans="1:65" s="2" customFormat="1" ht="24.2" customHeight="1">
      <c r="A232" s="33"/>
      <c r="B232" s="34"/>
      <c r="C232" s="190" t="s">
        <v>403</v>
      </c>
      <c r="D232" s="190" t="s">
        <v>170</v>
      </c>
      <c r="E232" s="191" t="s">
        <v>460</v>
      </c>
      <c r="F232" s="192" t="s">
        <v>461</v>
      </c>
      <c r="G232" s="193" t="s">
        <v>227</v>
      </c>
      <c r="H232" s="194">
        <v>42.612000000000002</v>
      </c>
      <c r="I232" s="195"/>
      <c r="J232" s="196">
        <f>ROUND(I232*H232,2)</f>
        <v>0</v>
      </c>
      <c r="K232" s="192" t="s">
        <v>174</v>
      </c>
      <c r="L232" s="38"/>
      <c r="M232" s="197" t="s">
        <v>1</v>
      </c>
      <c r="N232" s="198" t="s">
        <v>38</v>
      </c>
      <c r="O232" s="70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1" t="s">
        <v>175</v>
      </c>
      <c r="AT232" s="201" t="s">
        <v>170</v>
      </c>
      <c r="AU232" s="201" t="s">
        <v>82</v>
      </c>
      <c r="AY232" s="16" t="s">
        <v>168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6" t="s">
        <v>80</v>
      </c>
      <c r="BK232" s="202">
        <f>ROUND(I232*H232,2)</f>
        <v>0</v>
      </c>
      <c r="BL232" s="16" t="s">
        <v>175</v>
      </c>
      <c r="BM232" s="201" t="s">
        <v>857</v>
      </c>
    </row>
    <row r="233" spans="1:65" s="2" customFormat="1" ht="24.2" customHeight="1">
      <c r="A233" s="33"/>
      <c r="B233" s="34"/>
      <c r="C233" s="190" t="s">
        <v>407</v>
      </c>
      <c r="D233" s="190" t="s">
        <v>170</v>
      </c>
      <c r="E233" s="191" t="s">
        <v>464</v>
      </c>
      <c r="F233" s="192" t="s">
        <v>465</v>
      </c>
      <c r="G233" s="193" t="s">
        <v>227</v>
      </c>
      <c r="H233" s="194">
        <v>42.612000000000002</v>
      </c>
      <c r="I233" s="195"/>
      <c r="J233" s="196">
        <f>ROUND(I233*H233,2)</f>
        <v>0</v>
      </c>
      <c r="K233" s="192" t="s">
        <v>174</v>
      </c>
      <c r="L233" s="38"/>
      <c r="M233" s="240" t="s">
        <v>1</v>
      </c>
      <c r="N233" s="241" t="s">
        <v>38</v>
      </c>
      <c r="O233" s="242"/>
      <c r="P233" s="243">
        <f>O233*H233</f>
        <v>0</v>
      </c>
      <c r="Q233" s="243">
        <v>0</v>
      </c>
      <c r="R233" s="243">
        <f>Q233*H233</f>
        <v>0</v>
      </c>
      <c r="S233" s="243">
        <v>0</v>
      </c>
      <c r="T233" s="244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1" t="s">
        <v>175</v>
      </c>
      <c r="AT233" s="201" t="s">
        <v>170</v>
      </c>
      <c r="AU233" s="201" t="s">
        <v>82</v>
      </c>
      <c r="AY233" s="16" t="s">
        <v>168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6" t="s">
        <v>80</v>
      </c>
      <c r="BK233" s="202">
        <f>ROUND(I233*H233,2)</f>
        <v>0</v>
      </c>
      <c r="BL233" s="16" t="s">
        <v>175</v>
      </c>
      <c r="BM233" s="201" t="s">
        <v>858</v>
      </c>
    </row>
    <row r="234" spans="1:65" s="2" customFormat="1" ht="6.95" customHeight="1">
      <c r="A234" s="3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38"/>
      <c r="M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</row>
  </sheetData>
  <sheetProtection algorithmName="SHA-512" hashValue="H0m7IJ7uEMa2jUytSZC/XB5pbpVeTX9Ou4re1ck/o26MkxincsyhnAKrppW+phU77eFYQgdBxXJkEfNUwA06Jw==" saltValue="vEKWR5yvwVx7P0TDiv35QsUcBM/LyQ7WPP+j9Y3sm8T2CId8ZtyH4Ik6SqEO4eGOqpYRy4iBuZ0w/K90E6Rt7g==" spinCount="100000" sheet="1" objects="1" scenarios="1" formatColumns="0" formatRows="0" autoFilter="0"/>
  <autoFilter ref="C125:K23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111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82</v>
      </c>
    </row>
    <row r="4" spans="1:46" s="1" customFormat="1" ht="24.95" customHeight="1">
      <c r="B4" s="19"/>
      <c r="D4" s="116" t="s">
        <v>134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0" t="str">
        <f>'Rekapitulace zakázky'!K6</f>
        <v>Oprava mostních objektů na trati Litoměřice - Česká Lípa</v>
      </c>
      <c r="F7" s="291"/>
      <c r="G7" s="291"/>
      <c r="H7" s="291"/>
      <c r="L7" s="19"/>
    </row>
    <row r="8" spans="1:46" s="1" customFormat="1" ht="12" customHeight="1">
      <c r="B8" s="19"/>
      <c r="D8" s="118" t="s">
        <v>135</v>
      </c>
      <c r="L8" s="19"/>
    </row>
    <row r="9" spans="1:46" s="2" customFormat="1" ht="16.5" customHeight="1">
      <c r="A9" s="33"/>
      <c r="B9" s="38"/>
      <c r="C9" s="33"/>
      <c r="D9" s="33"/>
      <c r="E9" s="290" t="s">
        <v>785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137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3" t="s">
        <v>859</v>
      </c>
      <c r="F11" s="292"/>
      <c r="G11" s="292"/>
      <c r="H11" s="292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zakázky'!AN8</f>
        <v>14. 7. 2020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tr">
        <f>IF('Rekapitulace zakázky'!AN10="","",'Rekapitulace zakázky'!AN10)</f>
        <v/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tr">
        <f>IF('Rekapitulace zakázky'!E11="","",'Rekapitulace zakázky'!E11)</f>
        <v xml:space="preserve"> </v>
      </c>
      <c r="F17" s="33"/>
      <c r="G17" s="33"/>
      <c r="H17" s="33"/>
      <c r="I17" s="118" t="s">
        <v>26</v>
      </c>
      <c r="J17" s="109" t="str">
        <f>IF('Rekapitulace zakázky'!AN11="","",'Rekapitulace zakázky'!AN11)</f>
        <v/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4" t="str">
        <f>'Rekapitulace zakázky'!E14</f>
        <v>Vyplň údaj</v>
      </c>
      <c r="F20" s="295"/>
      <c r="G20" s="295"/>
      <c r="H20" s="295"/>
      <c r="I20" s="118" t="s">
        <v>26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26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31</v>
      </c>
      <c r="E25" s="33"/>
      <c r="F25" s="33"/>
      <c r="G25" s="33"/>
      <c r="H25" s="33"/>
      <c r="I25" s="118" t="s">
        <v>25</v>
      </c>
      <c r="J25" s="109" t="str">
        <f>IF('Rekapitulace zakázky'!AN19="","",'Rekapitulace zakázky'!AN19)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zakázky'!E20="","",'Rekapitulace zakázky'!E20)</f>
        <v xml:space="preserve"> </v>
      </c>
      <c r="F26" s="33"/>
      <c r="G26" s="33"/>
      <c r="H26" s="33"/>
      <c r="I26" s="118" t="s">
        <v>26</v>
      </c>
      <c r="J26" s="109" t="str">
        <f>IF('Rekapitulace zakázky'!AN20="","",'Rekapitulace zakázky'!AN20)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32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96" t="s">
        <v>1</v>
      </c>
      <c r="F29" s="296"/>
      <c r="G29" s="296"/>
      <c r="H29" s="29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33</v>
      </c>
      <c r="E32" s="33"/>
      <c r="F32" s="33"/>
      <c r="G32" s="33"/>
      <c r="H32" s="33"/>
      <c r="I32" s="33"/>
      <c r="J32" s="125">
        <f>ROUND(J125,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35</v>
      </c>
      <c r="G34" s="33"/>
      <c r="H34" s="33"/>
      <c r="I34" s="126" t="s">
        <v>34</v>
      </c>
      <c r="J34" s="126" t="s">
        <v>36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37</v>
      </c>
      <c r="E35" s="118" t="s">
        <v>38</v>
      </c>
      <c r="F35" s="128">
        <f>ROUND((SUM(BE125:BE138)),  2)</f>
        <v>0</v>
      </c>
      <c r="G35" s="33"/>
      <c r="H35" s="33"/>
      <c r="I35" s="129">
        <v>0.21</v>
      </c>
      <c r="J35" s="128">
        <f>ROUND(((SUM(BE125:BE138))*I35),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39</v>
      </c>
      <c r="F36" s="128">
        <f>ROUND((SUM(BF125:BF138)),  2)</f>
        <v>0</v>
      </c>
      <c r="G36" s="33"/>
      <c r="H36" s="33"/>
      <c r="I36" s="129">
        <v>0.15</v>
      </c>
      <c r="J36" s="128">
        <f>ROUND(((SUM(BF125:BF138))*I36),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40</v>
      </c>
      <c r="F37" s="128">
        <f>ROUND((SUM(BG125:BG138)),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41</v>
      </c>
      <c r="F38" s="128">
        <f>ROUND((SUM(BH125:BH138)),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42</v>
      </c>
      <c r="F39" s="128">
        <f>ROUND((SUM(BI125:BI138)),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50</v>
      </c>
      <c r="E65" s="143"/>
      <c r="F65" s="143"/>
      <c r="G65" s="137" t="s">
        <v>51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7" t="str">
        <f>E7</f>
        <v>Oprava mostních objektů na trati Litoměřice - Česká Lípa</v>
      </c>
      <c r="F85" s="298"/>
      <c r="G85" s="298"/>
      <c r="H85" s="29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7" t="s">
        <v>785</v>
      </c>
      <c r="F87" s="299"/>
      <c r="G87" s="299"/>
      <c r="H87" s="29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137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0" t="str">
        <f>E11</f>
        <v>2020/12/4.2/SO 04 - Vedlejší rozpočtové náklady</v>
      </c>
      <c r="F89" s="299"/>
      <c r="G89" s="299"/>
      <c r="H89" s="29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 xml:space="preserve"> </v>
      </c>
      <c r="G91" s="35"/>
      <c r="H91" s="35"/>
      <c r="I91" s="28" t="s">
        <v>22</v>
      </c>
      <c r="J91" s="65" t="str">
        <f>IF(J14="","",J14)</f>
        <v>14. 7. 2020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 xml:space="preserve"> </v>
      </c>
      <c r="G93" s="35"/>
      <c r="H93" s="35"/>
      <c r="I93" s="28" t="s">
        <v>29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31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140</v>
      </c>
      <c r="D96" s="149"/>
      <c r="E96" s="149"/>
      <c r="F96" s="149"/>
      <c r="G96" s="149"/>
      <c r="H96" s="149"/>
      <c r="I96" s="149"/>
      <c r="J96" s="150" t="s">
        <v>141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142</v>
      </c>
      <c r="D98" s="35"/>
      <c r="E98" s="35"/>
      <c r="F98" s="35"/>
      <c r="G98" s="35"/>
      <c r="H98" s="35"/>
      <c r="I98" s="35"/>
      <c r="J98" s="83">
        <f>J125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143</v>
      </c>
    </row>
    <row r="99" spans="1:47" s="9" customFormat="1" ht="24.95" customHeight="1">
      <c r="B99" s="152"/>
      <c r="C99" s="153"/>
      <c r="D99" s="154" t="s">
        <v>468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469</v>
      </c>
      <c r="E100" s="160"/>
      <c r="F100" s="160"/>
      <c r="G100" s="160"/>
      <c r="H100" s="160"/>
      <c r="I100" s="160"/>
      <c r="J100" s="161">
        <f>J127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470</v>
      </c>
      <c r="E101" s="160"/>
      <c r="F101" s="160"/>
      <c r="G101" s="160"/>
      <c r="H101" s="160"/>
      <c r="I101" s="160"/>
      <c r="J101" s="161">
        <f>J132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471</v>
      </c>
      <c r="E102" s="160"/>
      <c r="F102" s="160"/>
      <c r="G102" s="160"/>
      <c r="H102" s="160"/>
      <c r="I102" s="160"/>
      <c r="J102" s="161">
        <f>J134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472</v>
      </c>
      <c r="E103" s="160"/>
      <c r="F103" s="160"/>
      <c r="G103" s="160"/>
      <c r="H103" s="160"/>
      <c r="I103" s="160"/>
      <c r="J103" s="161">
        <f>J137</f>
        <v>0</v>
      </c>
      <c r="K103" s="103"/>
      <c r="L103" s="162"/>
    </row>
    <row r="104" spans="1:47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153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7" t="str">
        <f>E7</f>
        <v>Oprava mostních objektů na trati Litoměřice - Česká Lípa</v>
      </c>
      <c r="F113" s="298"/>
      <c r="G113" s="298"/>
      <c r="H113" s="298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0"/>
      <c r="C114" s="28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>
      <c r="A115" s="33"/>
      <c r="B115" s="34"/>
      <c r="C115" s="35"/>
      <c r="D115" s="35"/>
      <c r="E115" s="297" t="s">
        <v>785</v>
      </c>
      <c r="F115" s="299"/>
      <c r="G115" s="299"/>
      <c r="H115" s="299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137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0" t="str">
        <f>E11</f>
        <v>2020/12/4.2/SO 04 - Vedlejší rozpočtové náklady</v>
      </c>
      <c r="F117" s="299"/>
      <c r="G117" s="299"/>
      <c r="H117" s="299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F14</f>
        <v xml:space="preserve"> </v>
      </c>
      <c r="G119" s="35"/>
      <c r="H119" s="35"/>
      <c r="I119" s="28" t="s">
        <v>22</v>
      </c>
      <c r="J119" s="65" t="str">
        <f>IF(J14="","",J14)</f>
        <v>14. 7. 2020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E17</f>
        <v xml:space="preserve"> </v>
      </c>
      <c r="G121" s="35"/>
      <c r="H121" s="35"/>
      <c r="I121" s="28" t="s">
        <v>29</v>
      </c>
      <c r="J121" s="31" t="str">
        <f>E23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IF(E20="","",E20)</f>
        <v>Vyplň údaj</v>
      </c>
      <c r="G122" s="35"/>
      <c r="H122" s="35"/>
      <c r="I122" s="28" t="s">
        <v>31</v>
      </c>
      <c r="J122" s="31" t="str">
        <f>E26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63"/>
      <c r="B124" s="164"/>
      <c r="C124" s="165" t="s">
        <v>154</v>
      </c>
      <c r="D124" s="166" t="s">
        <v>58</v>
      </c>
      <c r="E124" s="166" t="s">
        <v>54</v>
      </c>
      <c r="F124" s="166" t="s">
        <v>55</v>
      </c>
      <c r="G124" s="166" t="s">
        <v>155</v>
      </c>
      <c r="H124" s="166" t="s">
        <v>156</v>
      </c>
      <c r="I124" s="166" t="s">
        <v>157</v>
      </c>
      <c r="J124" s="166" t="s">
        <v>141</v>
      </c>
      <c r="K124" s="167" t="s">
        <v>158</v>
      </c>
      <c r="L124" s="168"/>
      <c r="M124" s="74" t="s">
        <v>1</v>
      </c>
      <c r="N124" s="75" t="s">
        <v>37</v>
      </c>
      <c r="O124" s="75" t="s">
        <v>159</v>
      </c>
      <c r="P124" s="75" t="s">
        <v>160</v>
      </c>
      <c r="Q124" s="75" t="s">
        <v>161</v>
      </c>
      <c r="R124" s="75" t="s">
        <v>162</v>
      </c>
      <c r="S124" s="75" t="s">
        <v>163</v>
      </c>
      <c r="T124" s="76" t="s">
        <v>164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pans="1:65" s="2" customFormat="1" ht="22.9" customHeight="1">
      <c r="A125" s="33"/>
      <c r="B125" s="34"/>
      <c r="C125" s="81" t="s">
        <v>165</v>
      </c>
      <c r="D125" s="35"/>
      <c r="E125" s="35"/>
      <c r="F125" s="35"/>
      <c r="G125" s="35"/>
      <c r="H125" s="35"/>
      <c r="I125" s="35"/>
      <c r="J125" s="169">
        <f>BK125</f>
        <v>0</v>
      </c>
      <c r="K125" s="35"/>
      <c r="L125" s="38"/>
      <c r="M125" s="77"/>
      <c r="N125" s="170"/>
      <c r="O125" s="78"/>
      <c r="P125" s="171">
        <f>P126</f>
        <v>0</v>
      </c>
      <c r="Q125" s="78"/>
      <c r="R125" s="171">
        <f>R126</f>
        <v>0</v>
      </c>
      <c r="S125" s="78"/>
      <c r="T125" s="172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143</v>
      </c>
      <c r="BK125" s="173">
        <f>BK126</f>
        <v>0</v>
      </c>
    </row>
    <row r="126" spans="1:65" s="12" customFormat="1" ht="25.9" customHeight="1">
      <c r="B126" s="174"/>
      <c r="C126" s="175"/>
      <c r="D126" s="176" t="s">
        <v>72</v>
      </c>
      <c r="E126" s="177" t="s">
        <v>473</v>
      </c>
      <c r="F126" s="177" t="s">
        <v>89</v>
      </c>
      <c r="G126" s="175"/>
      <c r="H126" s="175"/>
      <c r="I126" s="178"/>
      <c r="J126" s="179">
        <f>BK126</f>
        <v>0</v>
      </c>
      <c r="K126" s="175"/>
      <c r="L126" s="180"/>
      <c r="M126" s="181"/>
      <c r="N126" s="182"/>
      <c r="O126" s="182"/>
      <c r="P126" s="183">
        <f>P127+P132+P134+P137</f>
        <v>0</v>
      </c>
      <c r="Q126" s="182"/>
      <c r="R126" s="183">
        <f>R127+R132+R134+R137</f>
        <v>0</v>
      </c>
      <c r="S126" s="182"/>
      <c r="T126" s="184">
        <f>T127+T132+T134+T137</f>
        <v>0</v>
      </c>
      <c r="AR126" s="185" t="s">
        <v>194</v>
      </c>
      <c r="AT126" s="186" t="s">
        <v>72</v>
      </c>
      <c r="AU126" s="186" t="s">
        <v>73</v>
      </c>
      <c r="AY126" s="185" t="s">
        <v>168</v>
      </c>
      <c r="BK126" s="187">
        <f>BK127+BK132+BK134+BK137</f>
        <v>0</v>
      </c>
    </row>
    <row r="127" spans="1:65" s="12" customFormat="1" ht="22.9" customHeight="1">
      <c r="B127" s="174"/>
      <c r="C127" s="175"/>
      <c r="D127" s="176" t="s">
        <v>72</v>
      </c>
      <c r="E127" s="188" t="s">
        <v>474</v>
      </c>
      <c r="F127" s="188" t="s">
        <v>475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SUM(P128:P131)</f>
        <v>0</v>
      </c>
      <c r="Q127" s="182"/>
      <c r="R127" s="183">
        <f>SUM(R128:R131)</f>
        <v>0</v>
      </c>
      <c r="S127" s="182"/>
      <c r="T127" s="184">
        <f>SUM(T128:T131)</f>
        <v>0</v>
      </c>
      <c r="AR127" s="185" t="s">
        <v>194</v>
      </c>
      <c r="AT127" s="186" t="s">
        <v>72</v>
      </c>
      <c r="AU127" s="186" t="s">
        <v>80</v>
      </c>
      <c r="AY127" s="185" t="s">
        <v>168</v>
      </c>
      <c r="BK127" s="187">
        <f>SUM(BK128:BK131)</f>
        <v>0</v>
      </c>
    </row>
    <row r="128" spans="1:65" s="2" customFormat="1" ht="14.45" customHeight="1">
      <c r="A128" s="33"/>
      <c r="B128" s="34"/>
      <c r="C128" s="190" t="s">
        <v>80</v>
      </c>
      <c r="D128" s="190" t="s">
        <v>170</v>
      </c>
      <c r="E128" s="191" t="s">
        <v>476</v>
      </c>
      <c r="F128" s="192" t="s">
        <v>475</v>
      </c>
      <c r="G128" s="193" t="s">
        <v>477</v>
      </c>
      <c r="H128" s="194">
        <v>1</v>
      </c>
      <c r="I128" s="195"/>
      <c r="J128" s="196">
        <f>ROUND(I128*H128,2)</f>
        <v>0</v>
      </c>
      <c r="K128" s="192" t="s">
        <v>174</v>
      </c>
      <c r="L128" s="38"/>
      <c r="M128" s="197" t="s">
        <v>1</v>
      </c>
      <c r="N128" s="198" t="s">
        <v>38</v>
      </c>
      <c r="O128" s="7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175</v>
      </c>
      <c r="AT128" s="201" t="s">
        <v>170</v>
      </c>
      <c r="AU128" s="201" t="s">
        <v>82</v>
      </c>
      <c r="AY128" s="16" t="s">
        <v>168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80</v>
      </c>
      <c r="BK128" s="202">
        <f>ROUND(I128*H128,2)</f>
        <v>0</v>
      </c>
      <c r="BL128" s="16" t="s">
        <v>175</v>
      </c>
      <c r="BM128" s="201" t="s">
        <v>860</v>
      </c>
    </row>
    <row r="129" spans="1:65" s="2" customFormat="1" ht="14.45" customHeight="1">
      <c r="A129" s="33"/>
      <c r="B129" s="34"/>
      <c r="C129" s="190" t="s">
        <v>82</v>
      </c>
      <c r="D129" s="190" t="s">
        <v>170</v>
      </c>
      <c r="E129" s="191" t="s">
        <v>479</v>
      </c>
      <c r="F129" s="192" t="s">
        <v>480</v>
      </c>
      <c r="G129" s="193" t="s">
        <v>477</v>
      </c>
      <c r="H129" s="194">
        <v>1</v>
      </c>
      <c r="I129" s="195"/>
      <c r="J129" s="196">
        <f>ROUND(I129*H129,2)</f>
        <v>0</v>
      </c>
      <c r="K129" s="192" t="s">
        <v>174</v>
      </c>
      <c r="L129" s="38"/>
      <c r="M129" s="197" t="s">
        <v>1</v>
      </c>
      <c r="N129" s="198" t="s">
        <v>38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175</v>
      </c>
      <c r="AT129" s="201" t="s">
        <v>170</v>
      </c>
      <c r="AU129" s="201" t="s">
        <v>82</v>
      </c>
      <c r="AY129" s="16" t="s">
        <v>168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80</v>
      </c>
      <c r="BK129" s="202">
        <f>ROUND(I129*H129,2)</f>
        <v>0</v>
      </c>
      <c r="BL129" s="16" t="s">
        <v>175</v>
      </c>
      <c r="BM129" s="201" t="s">
        <v>861</v>
      </c>
    </row>
    <row r="130" spans="1:65" s="2" customFormat="1" ht="14.45" customHeight="1">
      <c r="A130" s="33"/>
      <c r="B130" s="34"/>
      <c r="C130" s="190" t="s">
        <v>180</v>
      </c>
      <c r="D130" s="190" t="s">
        <v>170</v>
      </c>
      <c r="E130" s="191" t="s">
        <v>482</v>
      </c>
      <c r="F130" s="192" t="s">
        <v>483</v>
      </c>
      <c r="G130" s="193" t="s">
        <v>477</v>
      </c>
      <c r="H130" s="194">
        <v>1</v>
      </c>
      <c r="I130" s="195"/>
      <c r="J130" s="196">
        <f>ROUND(I130*H130,2)</f>
        <v>0</v>
      </c>
      <c r="K130" s="192" t="s">
        <v>174</v>
      </c>
      <c r="L130" s="38"/>
      <c r="M130" s="197" t="s">
        <v>1</v>
      </c>
      <c r="N130" s="198" t="s">
        <v>38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175</v>
      </c>
      <c r="AT130" s="201" t="s">
        <v>170</v>
      </c>
      <c r="AU130" s="201" t="s">
        <v>82</v>
      </c>
      <c r="AY130" s="16" t="s">
        <v>168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80</v>
      </c>
      <c r="BK130" s="202">
        <f>ROUND(I130*H130,2)</f>
        <v>0</v>
      </c>
      <c r="BL130" s="16" t="s">
        <v>175</v>
      </c>
      <c r="BM130" s="201" t="s">
        <v>862</v>
      </c>
    </row>
    <row r="131" spans="1:65" s="2" customFormat="1" ht="14.45" customHeight="1">
      <c r="A131" s="33"/>
      <c r="B131" s="34"/>
      <c r="C131" s="190" t="s">
        <v>175</v>
      </c>
      <c r="D131" s="190" t="s">
        <v>170</v>
      </c>
      <c r="E131" s="191" t="s">
        <v>485</v>
      </c>
      <c r="F131" s="192" t="s">
        <v>486</v>
      </c>
      <c r="G131" s="193" t="s">
        <v>477</v>
      </c>
      <c r="H131" s="194">
        <v>1</v>
      </c>
      <c r="I131" s="195"/>
      <c r="J131" s="196">
        <f>ROUND(I131*H131,2)</f>
        <v>0</v>
      </c>
      <c r="K131" s="192" t="s">
        <v>174</v>
      </c>
      <c r="L131" s="38"/>
      <c r="M131" s="197" t="s">
        <v>1</v>
      </c>
      <c r="N131" s="198" t="s">
        <v>38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175</v>
      </c>
      <c r="AT131" s="201" t="s">
        <v>170</v>
      </c>
      <c r="AU131" s="201" t="s">
        <v>82</v>
      </c>
      <c r="AY131" s="16" t="s">
        <v>168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80</v>
      </c>
      <c r="BK131" s="202">
        <f>ROUND(I131*H131,2)</f>
        <v>0</v>
      </c>
      <c r="BL131" s="16" t="s">
        <v>175</v>
      </c>
      <c r="BM131" s="201" t="s">
        <v>863</v>
      </c>
    </row>
    <row r="132" spans="1:65" s="12" customFormat="1" ht="22.9" customHeight="1">
      <c r="B132" s="174"/>
      <c r="C132" s="175"/>
      <c r="D132" s="176" t="s">
        <v>72</v>
      </c>
      <c r="E132" s="188" t="s">
        <v>488</v>
      </c>
      <c r="F132" s="188" t="s">
        <v>489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P133</f>
        <v>0</v>
      </c>
      <c r="Q132" s="182"/>
      <c r="R132" s="183">
        <f>R133</f>
        <v>0</v>
      </c>
      <c r="S132" s="182"/>
      <c r="T132" s="184">
        <f>T133</f>
        <v>0</v>
      </c>
      <c r="AR132" s="185" t="s">
        <v>194</v>
      </c>
      <c r="AT132" s="186" t="s">
        <v>72</v>
      </c>
      <c r="AU132" s="186" t="s">
        <v>80</v>
      </c>
      <c r="AY132" s="185" t="s">
        <v>168</v>
      </c>
      <c r="BK132" s="187">
        <f>BK133</f>
        <v>0</v>
      </c>
    </row>
    <row r="133" spans="1:65" s="2" customFormat="1" ht="14.45" customHeight="1">
      <c r="A133" s="33"/>
      <c r="B133" s="34"/>
      <c r="C133" s="190" t="s">
        <v>194</v>
      </c>
      <c r="D133" s="190" t="s">
        <v>170</v>
      </c>
      <c r="E133" s="191" t="s">
        <v>490</v>
      </c>
      <c r="F133" s="192" t="s">
        <v>491</v>
      </c>
      <c r="G133" s="193" t="s">
        <v>220</v>
      </c>
      <c r="H133" s="194">
        <v>32</v>
      </c>
      <c r="I133" s="195"/>
      <c r="J133" s="196">
        <f>ROUND(I133*H133,2)</f>
        <v>0</v>
      </c>
      <c r="K133" s="192" t="s">
        <v>174</v>
      </c>
      <c r="L133" s="38"/>
      <c r="M133" s="197" t="s">
        <v>1</v>
      </c>
      <c r="N133" s="198" t="s">
        <v>38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175</v>
      </c>
      <c r="AT133" s="201" t="s">
        <v>170</v>
      </c>
      <c r="AU133" s="201" t="s">
        <v>82</v>
      </c>
      <c r="AY133" s="16" t="s">
        <v>168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80</v>
      </c>
      <c r="BK133" s="202">
        <f>ROUND(I133*H133,2)</f>
        <v>0</v>
      </c>
      <c r="BL133" s="16" t="s">
        <v>175</v>
      </c>
      <c r="BM133" s="201" t="s">
        <v>864</v>
      </c>
    </row>
    <row r="134" spans="1:65" s="12" customFormat="1" ht="22.9" customHeight="1">
      <c r="B134" s="174"/>
      <c r="C134" s="175"/>
      <c r="D134" s="176" t="s">
        <v>72</v>
      </c>
      <c r="E134" s="188" t="s">
        <v>493</v>
      </c>
      <c r="F134" s="188" t="s">
        <v>494</v>
      </c>
      <c r="G134" s="175"/>
      <c r="H134" s="175"/>
      <c r="I134" s="178"/>
      <c r="J134" s="189">
        <f>BK134</f>
        <v>0</v>
      </c>
      <c r="K134" s="175"/>
      <c r="L134" s="180"/>
      <c r="M134" s="181"/>
      <c r="N134" s="182"/>
      <c r="O134" s="182"/>
      <c r="P134" s="183">
        <f>SUM(P135:P136)</f>
        <v>0</v>
      </c>
      <c r="Q134" s="182"/>
      <c r="R134" s="183">
        <f>SUM(R135:R136)</f>
        <v>0</v>
      </c>
      <c r="S134" s="182"/>
      <c r="T134" s="184">
        <f>SUM(T135:T136)</f>
        <v>0</v>
      </c>
      <c r="AR134" s="185" t="s">
        <v>194</v>
      </c>
      <c r="AT134" s="186" t="s">
        <v>72</v>
      </c>
      <c r="AU134" s="186" t="s">
        <v>80</v>
      </c>
      <c r="AY134" s="185" t="s">
        <v>168</v>
      </c>
      <c r="BK134" s="187">
        <f>SUM(BK135:BK136)</f>
        <v>0</v>
      </c>
    </row>
    <row r="135" spans="1:65" s="2" customFormat="1" ht="14.45" customHeight="1">
      <c r="A135" s="33"/>
      <c r="B135" s="34"/>
      <c r="C135" s="190" t="s">
        <v>198</v>
      </c>
      <c r="D135" s="190" t="s">
        <v>170</v>
      </c>
      <c r="E135" s="191" t="s">
        <v>495</v>
      </c>
      <c r="F135" s="192" t="s">
        <v>494</v>
      </c>
      <c r="G135" s="193" t="s">
        <v>477</v>
      </c>
      <c r="H135" s="194">
        <v>1</v>
      </c>
      <c r="I135" s="195"/>
      <c r="J135" s="196">
        <f>ROUND(I135*H135,2)</f>
        <v>0</v>
      </c>
      <c r="K135" s="192" t="s">
        <v>174</v>
      </c>
      <c r="L135" s="38"/>
      <c r="M135" s="197" t="s">
        <v>1</v>
      </c>
      <c r="N135" s="198" t="s">
        <v>38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175</v>
      </c>
      <c r="AT135" s="201" t="s">
        <v>170</v>
      </c>
      <c r="AU135" s="201" t="s">
        <v>82</v>
      </c>
      <c r="AY135" s="16" t="s">
        <v>168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80</v>
      </c>
      <c r="BK135" s="202">
        <f>ROUND(I135*H135,2)</f>
        <v>0</v>
      </c>
      <c r="BL135" s="16" t="s">
        <v>175</v>
      </c>
      <c r="BM135" s="201" t="s">
        <v>865</v>
      </c>
    </row>
    <row r="136" spans="1:65" s="2" customFormat="1" ht="19.5">
      <c r="A136" s="33"/>
      <c r="B136" s="34"/>
      <c r="C136" s="35"/>
      <c r="D136" s="205" t="s">
        <v>241</v>
      </c>
      <c r="E136" s="35"/>
      <c r="F136" s="236" t="s">
        <v>497</v>
      </c>
      <c r="G136" s="35"/>
      <c r="H136" s="35"/>
      <c r="I136" s="237"/>
      <c r="J136" s="35"/>
      <c r="K136" s="35"/>
      <c r="L136" s="38"/>
      <c r="M136" s="238"/>
      <c r="N136" s="239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241</v>
      </c>
      <c r="AU136" s="16" t="s">
        <v>82</v>
      </c>
    </row>
    <row r="137" spans="1:65" s="12" customFormat="1" ht="22.9" customHeight="1">
      <c r="B137" s="174"/>
      <c r="C137" s="175"/>
      <c r="D137" s="176" t="s">
        <v>72</v>
      </c>
      <c r="E137" s="188" t="s">
        <v>498</v>
      </c>
      <c r="F137" s="188" t="s">
        <v>499</v>
      </c>
      <c r="G137" s="175"/>
      <c r="H137" s="175"/>
      <c r="I137" s="178"/>
      <c r="J137" s="189">
        <f>BK137</f>
        <v>0</v>
      </c>
      <c r="K137" s="175"/>
      <c r="L137" s="180"/>
      <c r="M137" s="181"/>
      <c r="N137" s="182"/>
      <c r="O137" s="182"/>
      <c r="P137" s="183">
        <f>P138</f>
        <v>0</v>
      </c>
      <c r="Q137" s="182"/>
      <c r="R137" s="183">
        <f>R138</f>
        <v>0</v>
      </c>
      <c r="S137" s="182"/>
      <c r="T137" s="184">
        <f>T138</f>
        <v>0</v>
      </c>
      <c r="AR137" s="185" t="s">
        <v>194</v>
      </c>
      <c r="AT137" s="186" t="s">
        <v>72</v>
      </c>
      <c r="AU137" s="186" t="s">
        <v>80</v>
      </c>
      <c r="AY137" s="185" t="s">
        <v>168</v>
      </c>
      <c r="BK137" s="187">
        <f>BK138</f>
        <v>0</v>
      </c>
    </row>
    <row r="138" spans="1:65" s="2" customFormat="1" ht="14.45" customHeight="1">
      <c r="A138" s="33"/>
      <c r="B138" s="34"/>
      <c r="C138" s="190" t="s">
        <v>202</v>
      </c>
      <c r="D138" s="190" t="s">
        <v>170</v>
      </c>
      <c r="E138" s="191" t="s">
        <v>500</v>
      </c>
      <c r="F138" s="192" t="s">
        <v>501</v>
      </c>
      <c r="G138" s="193" t="s">
        <v>477</v>
      </c>
      <c r="H138" s="194">
        <v>1</v>
      </c>
      <c r="I138" s="195"/>
      <c r="J138" s="196">
        <f>ROUND(I138*H138,2)</f>
        <v>0</v>
      </c>
      <c r="K138" s="192" t="s">
        <v>1</v>
      </c>
      <c r="L138" s="38"/>
      <c r="M138" s="240" t="s">
        <v>1</v>
      </c>
      <c r="N138" s="241" t="s">
        <v>38</v>
      </c>
      <c r="O138" s="242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175</v>
      </c>
      <c r="AT138" s="201" t="s">
        <v>170</v>
      </c>
      <c r="AU138" s="201" t="s">
        <v>82</v>
      </c>
      <c r="AY138" s="16" t="s">
        <v>168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80</v>
      </c>
      <c r="BK138" s="202">
        <f>ROUND(I138*H138,2)</f>
        <v>0</v>
      </c>
      <c r="BL138" s="16" t="s">
        <v>175</v>
      </c>
      <c r="BM138" s="201" t="s">
        <v>866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V6z6nhjKIUwQOAev8lP6uaFzmDoTKD+mfaamXdGTFNDasNk9W5KwXBhs4GVVtoor2Qk0c2CK3chHTQdoPrNEeQ==" saltValue="eg8E8D1QbjTYX6BJ/nrTCgLie3pwB88NSKK35Rz4XNY8fDGbgG/6tIZPdo5YA62Hppe7QW7Hk/jIktsCeePmeQ==" spinCount="100000" sheet="1" objects="1" scenarios="1" formatColumns="0" formatRows="0" autoFilter="0"/>
  <autoFilter ref="C124:K138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zakázky</vt:lpstr>
      <vt:lpstr>2020-12-1.1-SO 01 - Stave...</vt:lpstr>
      <vt:lpstr>2020-12-1.2-SO 01 - Vedle...</vt:lpstr>
      <vt:lpstr>2020-12-2.1-SO 02 - Stave...</vt:lpstr>
      <vt:lpstr>2020-12-2.2-SO 02 - Vedle...</vt:lpstr>
      <vt:lpstr>2020-12-3.1-SO 03 - Stave...</vt:lpstr>
      <vt:lpstr>2020-12-3.2-SO 03 - Vedle...</vt:lpstr>
      <vt:lpstr>2020-12-4.1-SO 04 - Stave...</vt:lpstr>
      <vt:lpstr>2020-12-4.2-SO 04 - Vedle...</vt:lpstr>
      <vt:lpstr>2020-12-5.1-SO 05 - Stave...</vt:lpstr>
      <vt:lpstr>2020-12-5.2-SO 05 - Vedle...</vt:lpstr>
      <vt:lpstr>2020-12-6.1-SO 06 - Stave...</vt:lpstr>
      <vt:lpstr>2020-12-6.2-SO 06 - Vedle...</vt:lpstr>
      <vt:lpstr>2020-12-7.1-SO 07 - Stave...</vt:lpstr>
      <vt:lpstr>2020-12-7.2-SO 07 - Vedle...</vt:lpstr>
      <vt:lpstr>'2020-12-1.1-SO 01 - Stave...'!Názvy_tisku</vt:lpstr>
      <vt:lpstr>'2020-12-1.2-SO 01 - Vedle...'!Názvy_tisku</vt:lpstr>
      <vt:lpstr>'2020-12-2.1-SO 02 - Stave...'!Názvy_tisku</vt:lpstr>
      <vt:lpstr>'2020-12-2.2-SO 02 - Vedle...'!Názvy_tisku</vt:lpstr>
      <vt:lpstr>'2020-12-3.1-SO 03 - Stave...'!Názvy_tisku</vt:lpstr>
      <vt:lpstr>'2020-12-3.2-SO 03 - Vedle...'!Názvy_tisku</vt:lpstr>
      <vt:lpstr>'2020-12-4.1-SO 04 - Stave...'!Názvy_tisku</vt:lpstr>
      <vt:lpstr>'2020-12-4.2-SO 04 - Vedle...'!Názvy_tisku</vt:lpstr>
      <vt:lpstr>'2020-12-5.1-SO 05 - Stave...'!Názvy_tisku</vt:lpstr>
      <vt:lpstr>'2020-12-5.2-SO 05 - Vedle...'!Názvy_tisku</vt:lpstr>
      <vt:lpstr>'2020-12-6.1-SO 06 - Stave...'!Názvy_tisku</vt:lpstr>
      <vt:lpstr>'2020-12-6.2-SO 06 - Vedle...'!Názvy_tisku</vt:lpstr>
      <vt:lpstr>'2020-12-7.1-SO 07 - Stave...'!Názvy_tisku</vt:lpstr>
      <vt:lpstr>'2020-12-7.2-SO 07 - Vedle...'!Názvy_tisku</vt:lpstr>
      <vt:lpstr>'Rekapitulace zakázky'!Názvy_tisku</vt:lpstr>
      <vt:lpstr>'2020-12-1.1-SO 01 - Stave...'!Oblast_tisku</vt:lpstr>
      <vt:lpstr>'2020-12-1.2-SO 01 - Vedle...'!Oblast_tisku</vt:lpstr>
      <vt:lpstr>'2020-12-2.1-SO 02 - Stave...'!Oblast_tisku</vt:lpstr>
      <vt:lpstr>'2020-12-2.2-SO 02 - Vedle...'!Oblast_tisku</vt:lpstr>
      <vt:lpstr>'2020-12-3.1-SO 03 - Stave...'!Oblast_tisku</vt:lpstr>
      <vt:lpstr>'2020-12-3.2-SO 03 - Vedle...'!Oblast_tisku</vt:lpstr>
      <vt:lpstr>'2020-12-4.1-SO 04 - Stave...'!Oblast_tisku</vt:lpstr>
      <vt:lpstr>'2020-12-4.2-SO 04 - Vedle...'!Oblast_tisku</vt:lpstr>
      <vt:lpstr>'2020-12-5.1-SO 05 - Stave...'!Oblast_tisku</vt:lpstr>
      <vt:lpstr>'2020-12-5.2-SO 05 - Vedle...'!Oblast_tisku</vt:lpstr>
      <vt:lpstr>'2020-12-6.1-SO 06 - Stave...'!Oblast_tisku</vt:lpstr>
      <vt:lpstr>'2020-12-6.2-SO 06 - Vedle...'!Oblast_tisku</vt:lpstr>
      <vt:lpstr>'2020-12-7.1-SO 07 - Stave...'!Oblast_tisku</vt:lpstr>
      <vt:lpstr>'2020-12-7.2-SO 07 - Vedle...'!Oblast_tisku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Pekárková Tereza</cp:lastModifiedBy>
  <dcterms:created xsi:type="dcterms:W3CDTF">2020-07-23T07:50:09Z</dcterms:created>
  <dcterms:modified xsi:type="dcterms:W3CDTF">2020-07-23T08:18:07Z</dcterms:modified>
</cp:coreProperties>
</file>